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Czapiga\Desktop\Zamówienia Publiczne na 2025 r\ZAMÓWIENIA PUBLICZNE-2025\ZAMÓWIENIA PUBLICZNE\Środki czystości - Merida\na BIP środki czystości MERIDA\"/>
    </mc:Choice>
  </mc:AlternateContent>
  <xr:revisionPtr revIDLastSave="0" documentId="13_ncr:1_{F1E2F785-6A7A-4D9E-BF0F-EAEC10EB643D}" xr6:coauthVersionLast="47" xr6:coauthVersionMax="47" xr10:uidLastSave="{00000000-0000-0000-0000-000000000000}"/>
  <bookViews>
    <workbookView xWindow="-108" yWindow="-108" windowWidth="23256" windowHeight="12576" xr2:uid="{00000000-000D-0000-FFFF-FFFF00000000}"/>
  </bookViews>
  <sheets>
    <sheet name="Środki czystości MERIDA" sheetId="2" r:id="rId1"/>
  </sheets>
  <definedNames>
    <definedName name="_xlnm._FilterDatabase" localSheetId="0" hidden="1">'Środki czystości MERIDA'!$A$7:$O$49</definedName>
    <definedName name="_xlnm.Print_Area" localSheetId="0">'Środki czystości MERIDA'!$A$1:$P$50</definedName>
  </definedNames>
  <calcPr calcId="191029"/>
</workbook>
</file>

<file path=xl/calcChain.xml><?xml version="1.0" encoding="utf-8"?>
<calcChain xmlns="http://schemas.openxmlformats.org/spreadsheetml/2006/main">
  <c r="N9" i="2" l="1"/>
  <c r="N10" i="2"/>
  <c r="N11" i="2"/>
  <c r="N12" i="2"/>
  <c r="N13" i="2"/>
  <c r="N14" i="2"/>
  <c r="N16" i="2"/>
  <c r="N17" i="2"/>
  <c r="N18" i="2"/>
  <c r="N19" i="2"/>
  <c r="N20" i="2"/>
  <c r="N21" i="2"/>
  <c r="N22" i="2"/>
  <c r="N23" i="2"/>
  <c r="N24" i="2"/>
  <c r="N25" i="2"/>
  <c r="N26" i="2"/>
  <c r="N27" i="2"/>
  <c r="N28" i="2"/>
  <c r="N29" i="2"/>
  <c r="N30" i="2"/>
  <c r="N31" i="2"/>
  <c r="N32" i="2"/>
  <c r="N33" i="2"/>
  <c r="N34" i="2"/>
  <c r="N35" i="2"/>
  <c r="N36" i="2"/>
  <c r="N37" i="2"/>
  <c r="N38" i="2"/>
  <c r="N39" i="2"/>
  <c r="N43" i="2"/>
  <c r="N44" i="2"/>
  <c r="N46" i="2"/>
  <c r="N48" i="2"/>
  <c r="N49" i="2"/>
  <c r="N8" i="2"/>
  <c r="K9" i="2"/>
  <c r="P9" i="2" s="1"/>
  <c r="K10" i="2"/>
  <c r="P10" i="2" s="1"/>
  <c r="K11" i="2"/>
  <c r="P11" i="2" s="1"/>
  <c r="K12" i="2"/>
  <c r="P12" i="2" s="1"/>
  <c r="K13" i="2"/>
  <c r="P13" i="2" s="1"/>
  <c r="K14" i="2"/>
  <c r="P14" i="2" s="1"/>
  <c r="K15" i="2"/>
  <c r="P15" i="2" s="1"/>
  <c r="K16" i="2"/>
  <c r="P16" i="2" s="1"/>
  <c r="K17" i="2"/>
  <c r="P17" i="2" s="1"/>
  <c r="K18" i="2"/>
  <c r="P18" i="2" s="1"/>
  <c r="K19" i="2"/>
  <c r="P19" i="2" s="1"/>
  <c r="K20" i="2"/>
  <c r="P20" i="2" s="1"/>
  <c r="K21" i="2"/>
  <c r="P21" i="2" s="1"/>
  <c r="K22" i="2"/>
  <c r="P22" i="2" s="1"/>
  <c r="K23" i="2"/>
  <c r="P23" i="2" s="1"/>
  <c r="K24" i="2"/>
  <c r="P24" i="2" s="1"/>
  <c r="K25" i="2"/>
  <c r="P25" i="2" s="1"/>
  <c r="K26" i="2"/>
  <c r="P26" i="2" s="1"/>
  <c r="K27" i="2"/>
  <c r="P27" i="2" s="1"/>
  <c r="K28" i="2"/>
  <c r="P28" i="2" s="1"/>
  <c r="K29" i="2"/>
  <c r="P29" i="2" s="1"/>
  <c r="K30" i="2"/>
  <c r="P30" i="2" s="1"/>
  <c r="K31" i="2"/>
  <c r="P31" i="2" s="1"/>
  <c r="K32" i="2"/>
  <c r="P32" i="2" s="1"/>
  <c r="K33" i="2"/>
  <c r="P33" i="2" s="1"/>
  <c r="K34" i="2"/>
  <c r="P34" i="2" s="1"/>
  <c r="K35" i="2"/>
  <c r="P35" i="2" s="1"/>
  <c r="K36" i="2"/>
  <c r="P36" i="2" s="1"/>
  <c r="K37" i="2"/>
  <c r="P37" i="2" s="1"/>
  <c r="K38" i="2"/>
  <c r="P38" i="2" s="1"/>
  <c r="K39" i="2"/>
  <c r="P39" i="2" s="1"/>
  <c r="K40" i="2"/>
  <c r="P40" i="2" s="1"/>
  <c r="K41" i="2"/>
  <c r="P41" i="2" s="1"/>
  <c r="K42" i="2"/>
  <c r="P42" i="2" s="1"/>
  <c r="K43" i="2"/>
  <c r="P43" i="2" s="1"/>
  <c r="K44" i="2"/>
  <c r="P44" i="2" s="1"/>
  <c r="K45" i="2"/>
  <c r="P45" i="2" s="1"/>
  <c r="K46" i="2"/>
  <c r="P46" i="2" s="1"/>
  <c r="K47" i="2"/>
  <c r="P47" i="2" s="1"/>
  <c r="K48" i="2"/>
  <c r="P48" i="2" s="1"/>
  <c r="K49" i="2"/>
  <c r="P49" i="2" s="1"/>
  <c r="K8" i="2"/>
  <c r="O49" i="2" l="1"/>
  <c r="R37" i="2"/>
  <c r="R39" i="2"/>
  <c r="R40" i="2"/>
  <c r="R41" i="2"/>
  <c r="R27" i="2"/>
  <c r="R28" i="2"/>
  <c r="R29" i="2"/>
  <c r="R30" i="2"/>
  <c r="R31" i="2"/>
  <c r="R32" i="2"/>
  <c r="Q9" i="2"/>
  <c r="Q10" i="2"/>
  <c r="Q8" i="2"/>
  <c r="Q27" i="2"/>
  <c r="Q28" i="2"/>
  <c r="Q29" i="2"/>
  <c r="Q30" i="2"/>
  <c r="Q31" i="2"/>
  <c r="Q32" i="2"/>
  <c r="Q33" i="2"/>
  <c r="Q34" i="2"/>
  <c r="Q35" i="2"/>
  <c r="Q36" i="2"/>
  <c r="Q37" i="2"/>
  <c r="Q38" i="2"/>
  <c r="Q39" i="2"/>
  <c r="Q40" i="2"/>
  <c r="Q41" i="2"/>
  <c r="Q42" i="2"/>
  <c r="Q43" i="2"/>
  <c r="Q44" i="2"/>
  <c r="Q45" i="2"/>
  <c r="Q46" i="2"/>
  <c r="R38" i="2"/>
  <c r="R26" i="2"/>
  <c r="R42" i="2"/>
  <c r="R43" i="2"/>
  <c r="Q26" i="2"/>
  <c r="R23" i="2"/>
  <c r="R24" i="2"/>
  <c r="R25" i="2"/>
  <c r="Q25" i="2"/>
  <c r="Q24" i="2"/>
  <c r="Q23" i="2"/>
  <c r="R21" i="2"/>
  <c r="R22" i="2"/>
  <c r="Q22" i="2"/>
  <c r="Q21" i="2"/>
  <c r="R20" i="2"/>
  <c r="Q20" i="2"/>
  <c r="R19" i="2"/>
  <c r="Q19" i="2"/>
  <c r="Q18" i="2"/>
  <c r="Q17" i="2"/>
  <c r="Q16" i="2"/>
  <c r="Q15" i="2"/>
  <c r="R15" i="2"/>
  <c r="R44" i="2"/>
  <c r="R11" i="2"/>
  <c r="R14" i="2"/>
  <c r="Q12" i="2"/>
  <c r="R12" i="2" s="1"/>
  <c r="Q13" i="2"/>
  <c r="R13" i="2" s="1"/>
  <c r="Q14" i="2"/>
  <c r="Q11" i="2"/>
  <c r="R8" i="2"/>
  <c r="O48" i="2" l="1"/>
  <c r="O47" i="2"/>
  <c r="O8" i="2"/>
  <c r="R9" i="2"/>
  <c r="R10" i="2"/>
  <c r="R16" i="2"/>
  <c r="R17" i="2"/>
  <c r="R18" i="2"/>
  <c r="R33" i="2"/>
  <c r="R34" i="2"/>
  <c r="R35" i="2"/>
  <c r="R36" i="2"/>
  <c r="R45" i="2"/>
  <c r="R46" i="2"/>
  <c r="P8" i="2"/>
  <c r="P50" i="2" s="1"/>
  <c r="O12" i="2" l="1"/>
  <c r="O34" i="2"/>
  <c r="O15" i="2"/>
  <c r="O30" i="2"/>
  <c r="O42" i="2"/>
  <c r="O11" i="2"/>
  <c r="O38" i="2"/>
  <c r="O23" i="2"/>
  <c r="O19" i="2"/>
  <c r="O26" i="2"/>
  <c r="O18" i="2"/>
  <c r="O44" i="2"/>
  <c r="O41" i="2"/>
  <c r="O37" i="2"/>
  <c r="O33" i="2"/>
  <c r="O29" i="2"/>
  <c r="O25" i="2"/>
  <c r="O21" i="2"/>
  <c r="O17" i="2"/>
  <c r="O14" i="2"/>
  <c r="O10" i="2"/>
  <c r="O27" i="2"/>
  <c r="O22" i="2"/>
  <c r="O46" i="2"/>
  <c r="O43" i="2"/>
  <c r="O40" i="2"/>
  <c r="O36" i="2"/>
  <c r="O32" i="2"/>
  <c r="O28" i="2"/>
  <c r="O24" i="2"/>
  <c r="O20" i="2"/>
  <c r="O16" i="2"/>
  <c r="O13" i="2"/>
  <c r="O9" i="2"/>
  <c r="O45" i="2"/>
  <c r="O39" i="2"/>
  <c r="O35" i="2"/>
  <c r="O31" i="2"/>
  <c r="O5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aszumacher</author>
  </authors>
  <commentList>
    <comment ref="B20" authorId="0" shapeId="0" xr:uid="{F3B68433-55E4-42C6-BD3D-B6E9557E00E8}">
      <text>
        <r>
          <rPr>
            <b/>
            <sz val="9"/>
            <color indexed="81"/>
            <rFont val="Tahoma"/>
            <family val="2"/>
            <charset val="238"/>
          </rPr>
          <t>aszumacher:</t>
        </r>
        <r>
          <rPr>
            <sz val="9"/>
            <color indexed="81"/>
            <rFont val="Tahoma"/>
            <family val="2"/>
            <charset val="238"/>
          </rPr>
          <t xml:space="preserve">
poprawiono dane, był rozmiar 50 ten sam co w pozycji nr 30, powinien być rozmiar mopa 40cm.</t>
        </r>
      </text>
    </comment>
  </commentList>
</comments>
</file>

<file path=xl/sharedStrings.xml><?xml version="1.0" encoding="utf-8"?>
<sst xmlns="http://schemas.openxmlformats.org/spreadsheetml/2006/main" count="149" uniqueCount="118">
  <si>
    <t>Lp.</t>
  </si>
  <si>
    <t>szt.</t>
  </si>
  <si>
    <t>Wykaz środków czystości</t>
  </si>
  <si>
    <t>J.M.</t>
  </si>
  <si>
    <t>karton</t>
  </si>
  <si>
    <t>rolka</t>
  </si>
  <si>
    <t>opak.</t>
  </si>
  <si>
    <t>litr</t>
  </si>
  <si>
    <t xml:space="preserve">szt. </t>
  </si>
  <si>
    <t>szt</t>
  </si>
  <si>
    <t>RAZEM</t>
  </si>
  <si>
    <t>MOSiR</t>
  </si>
  <si>
    <t>MDK</t>
  </si>
  <si>
    <t>Cena jednostkowa netto w PLN</t>
  </si>
  <si>
    <t>VAT (%)</t>
  </si>
  <si>
    <t>WYPEŁNIA WYKONAWCA</t>
  </si>
  <si>
    <t>Cena jednostkowa brutto w PLN</t>
  </si>
  <si>
    <t>Wartość brutto w PLN</t>
  </si>
  <si>
    <t>MŻ</t>
  </si>
  <si>
    <t>Jednorazowe worki na śmieci, pojemność 35L, rolka 50 sztuk, czarne 50x60cm, produkt typu MERIDA ECONOMY lub równoważny</t>
  </si>
  <si>
    <t>Jednorazowe worki na śmieci, pojemność 120L, rolka 50 sztuk, czarne 70x110cm, produkt typu MERIDA ECONOMY lub produtk równoważny</t>
  </si>
  <si>
    <t>Załącznik nr 1</t>
  </si>
  <si>
    <r>
      <t xml:space="preserve">Papier toaletowy Ø19. Kolor: szary, Gofrowanie: tak, Ilość  warstw: 1, Długość wstęgi: 130 m, Surowiec: makulatura, Szerokość wstęgi: 9 cm, Gilza: 60 mm, Średnica: 19 cm, Gramatura: 38 g/m ²,  (np. </t>
    </r>
    <r>
      <rPr>
        <b/>
        <sz val="10"/>
        <color indexed="8"/>
        <rFont val="Century Gothic"/>
        <family val="2"/>
        <charset val="238"/>
      </rPr>
      <t>Merida PES205</t>
    </r>
    <r>
      <rPr>
        <sz val="10"/>
        <color indexed="8"/>
        <rFont val="Century Gothic"/>
        <family val="2"/>
        <charset val="238"/>
      </rPr>
      <t xml:space="preserve"> lub równoważny do podajnika Merida BSM 201)</t>
    </r>
  </si>
  <si>
    <r>
      <t xml:space="preserve">Wymienny wkład zapachu 3000 rozpyleń 270ml np. </t>
    </r>
    <r>
      <rPr>
        <b/>
        <sz val="10"/>
        <color indexed="8"/>
        <rFont val="Century Gothic"/>
        <family val="2"/>
        <charset val="238"/>
      </rPr>
      <t>Merida OE23</t>
    </r>
    <r>
      <rPr>
        <sz val="10"/>
        <color indexed="8"/>
        <rFont val="Century Gothic"/>
        <family val="2"/>
        <charset val="238"/>
      </rPr>
      <t xml:space="preserve"> lub równoważny (pasujący do urządzenia dozującego typu Merida </t>
    </r>
    <r>
      <rPr>
        <b/>
        <sz val="10"/>
        <color indexed="8"/>
        <rFont val="Century Gothic"/>
        <family val="2"/>
        <charset val="238"/>
      </rPr>
      <t>SELECT+)</t>
    </r>
  </si>
  <si>
    <r>
      <t xml:space="preserve">Środek do gruntownego czyszczenia urządzeń sanitarnych i pomieszczeń o działaniu odkamieniającym w płynie(nie żel). 
np.: </t>
    </r>
    <r>
      <rPr>
        <b/>
        <sz val="10"/>
        <color indexed="8"/>
        <rFont val="Century Gothic"/>
        <family val="2"/>
        <charset val="238"/>
      </rPr>
      <t>Merida Super Sanitin Plus +NMS104,</t>
    </r>
    <r>
      <rPr>
        <sz val="10"/>
        <color indexed="8"/>
        <rFont val="Century Gothic"/>
        <family val="2"/>
        <charset val="238"/>
      </rPr>
      <t xml:space="preserve"> koncentrat lub równoważny. Opakowanie 1L
Produkt do użytku profesjonalnego.
Środek do mycia i czyszczenia urządzeń oraz pomieszczeń sanitarnych w płynie. Skutecznie usuwa rdzę,kamień wodny, osady wapienne, cementowe i urynowe oraz resztki mydła. Szczególnie zalecany do mycia muszli klozetowych, pisuarów, bidetów oraz umywalek. Przydatny w czyszczeniu przedmiotów chromowanych i przedmiotów wykonanych ze stali nierdzewnej takich jak baterie łazienkowe, armatura.
Dzięki technologii NoStone opóżnia osadzanie się kamienia wodnego. Likwiduje przykre zapachy urynowe.
Skład: &lt;5%niejonowych środków powierzchniowo czynnych, kwas fosforowy, kwas amidosiarkowy, kompozycje zapachowe, środki konserwujące: BENZALKONIUM CHLORIDE. Ulega biodegradacji. Opakowanie: butelka 1 litr. Ph: 0,5
Dozowanie: w zależności od stopnia zabrudzenia 250-1000ml środka na 10l wody.
Środek do gruntownego czyszczenia urządzeń sanitarnych koncentrat np.: </t>
    </r>
    <r>
      <rPr>
        <b/>
        <sz val="10"/>
        <color indexed="8"/>
        <rFont val="Century Gothic"/>
        <family val="2"/>
        <charset val="238"/>
      </rPr>
      <t>Merida Super Sanitin</t>
    </r>
    <r>
      <rPr>
        <sz val="10"/>
        <color indexed="8"/>
        <rFont val="Century Gothic"/>
        <family val="2"/>
        <charset val="238"/>
      </rPr>
      <t xml:space="preserve"> </t>
    </r>
    <r>
      <rPr>
        <b/>
        <sz val="10"/>
        <color indexed="8"/>
        <rFont val="Century Gothic"/>
        <family val="2"/>
        <charset val="238"/>
      </rPr>
      <t xml:space="preserve">Plus NMS104 + </t>
    </r>
    <r>
      <rPr>
        <sz val="10"/>
        <color indexed="8"/>
        <rFont val="Century Gothic"/>
        <family val="2"/>
        <charset val="238"/>
      </rPr>
      <t xml:space="preserve"> lub produkt równoważny. Przydatny w czyszczeniu przedmiotów chromowanych i przedmiotów wykonanych ze stali nierdzewnej takich jak: baterie łazienkowe, armatura itp. Preparat do gruntownego czyszczenia ceramicznych urządzeń sanitarnych o działaniu antybakteryjnym. Usuwa drobnoustroje, rdzę, kamień wodny, osady wapienne, cementowe i urynowe oraz resztki mydła. Likwiduje przykre zapachy. Technologia </t>
    </r>
    <r>
      <rPr>
        <b/>
        <sz val="10"/>
        <color indexed="8"/>
        <rFont val="Century Gothic"/>
        <family val="2"/>
        <charset val="238"/>
      </rPr>
      <t>NoStone – opóźniająca  osadzanie się kamienia wodnego i ułatwiająca kolejne mycie</t>
    </r>
    <r>
      <rPr>
        <sz val="10"/>
        <color indexed="8"/>
        <rFont val="Century Gothic"/>
        <family val="2"/>
        <charset val="238"/>
      </rPr>
      <t>. Opakowanie: butelka 1 litr, Ph: 0,5, Dozowanie: 250-1000ml na 10l wody</t>
    </r>
  </si>
  <si>
    <r>
      <t>Środek do mycia mebli, koncentrat np.</t>
    </r>
    <r>
      <rPr>
        <b/>
        <sz val="10"/>
        <color indexed="8"/>
        <rFont val="Century Gothic"/>
        <family val="2"/>
        <charset val="238"/>
      </rPr>
      <t xml:space="preserve"> Merida FURNIX </t>
    </r>
    <r>
      <rPr>
        <sz val="10"/>
        <color indexed="8"/>
        <rFont val="Century Gothic"/>
        <family val="2"/>
        <charset val="238"/>
      </rPr>
      <t xml:space="preserve">  lub równoważny. Do mebli  matowych i z połyskiem. Powierzchni lakierowanych. Technologia </t>
    </r>
    <r>
      <rPr>
        <b/>
        <sz val="10"/>
        <color indexed="8"/>
        <rFont val="Century Gothic"/>
        <family val="2"/>
        <charset val="238"/>
      </rPr>
      <t>NoFingerprints – zabezpieczenie umytej powierzchni przed odciskami palców i dłoni</t>
    </r>
    <r>
      <rPr>
        <sz val="10"/>
        <color indexed="8"/>
        <rFont val="Century Gothic"/>
        <family val="2"/>
        <charset val="238"/>
      </rPr>
      <t>. Opakowanie- butelka 1 litr. Ph: 7. Dozowanie: 40-70ml na 10l wody, wartość ph koncentratu 6,5-7,5, SKŁAD: 5-15% niejonowych środków powierzchniowo  czynnych, &lt;5% anionowych środków powierzchniowo czynnych, alkohole, substancje  wspomagające, barwniki i kompozycje zapachowe.Opakowanie 1L</t>
    </r>
  </si>
  <si>
    <r>
      <t xml:space="preserve">Wkład zapachowy do pisuaru Merida TAA310 </t>
    </r>
    <r>
      <rPr>
        <sz val="10"/>
        <color indexed="8"/>
        <rFont val="Century Gothic"/>
        <family val="2"/>
        <charset val="238"/>
      </rPr>
      <t xml:space="preserve"> lub równoważny</t>
    </r>
  </si>
  <si>
    <r>
      <t xml:space="preserve">Szczotka do szorowania powierzchni typu żelazko duże, ręczna np.: </t>
    </r>
    <r>
      <rPr>
        <b/>
        <sz val="10"/>
        <color indexed="8"/>
        <rFont val="Century Gothic"/>
        <family val="2"/>
        <charset val="238"/>
      </rPr>
      <t xml:space="preserve">Merida SRO26 </t>
    </r>
    <r>
      <rPr>
        <sz val="10"/>
        <color indexed="8"/>
        <rFont val="Century Gothic"/>
        <family val="2"/>
        <charset val="238"/>
      </rPr>
      <t>lub równoważna</t>
    </r>
  </si>
  <si>
    <r>
      <t xml:space="preserve">Ścierki uniwersalne do mycia różnych powierzchni  pakowane, skład: wiskoza 60%, poliester 20%, polipropylen 20%, wymiary 40x35cm, gramatura 120g/m2, opakowanie po 5 szt. np.: </t>
    </r>
    <r>
      <rPr>
        <b/>
        <sz val="10"/>
        <color indexed="8"/>
        <rFont val="Century Gothic"/>
        <family val="2"/>
        <charset val="238"/>
      </rPr>
      <t xml:space="preserve">Merida SRL001 </t>
    </r>
    <r>
      <rPr>
        <sz val="10"/>
        <color indexed="8"/>
        <rFont val="Century Gothic"/>
        <family val="2"/>
        <charset val="238"/>
      </rPr>
      <t>lub równoważne</t>
    </r>
  </si>
  <si>
    <r>
      <t xml:space="preserve">Wkład do mopa  pętelkowy z uszami, prostokątny  mały płaski 40cm np. </t>
    </r>
    <r>
      <rPr>
        <b/>
        <sz val="10"/>
        <color indexed="8"/>
        <rFont val="Century Gothic"/>
        <family val="2"/>
        <charset val="238"/>
      </rPr>
      <t xml:space="preserve">Merida SKP140 </t>
    </r>
    <r>
      <rPr>
        <sz val="10"/>
        <color indexed="8"/>
        <rFont val="Century Gothic"/>
        <family val="2"/>
        <charset val="238"/>
      </rPr>
      <t xml:space="preserve">lub równoważny (pasujący do stelaża </t>
    </r>
    <r>
      <rPr>
        <b/>
        <sz val="10"/>
        <color indexed="8"/>
        <rFont val="Century Gothic"/>
        <family val="2"/>
        <charset val="238"/>
      </rPr>
      <t>Merida HFF101</t>
    </r>
    <r>
      <rPr>
        <sz val="10"/>
        <color indexed="8"/>
        <rFont val="Century Gothic"/>
        <family val="2"/>
        <charset val="238"/>
      </rPr>
      <t>)</t>
    </r>
  </si>
  <si>
    <r>
      <t xml:space="preserve">Wkład do mopa  pętelkowy z uszami, prostokątny  mały płaski 40cm np. </t>
    </r>
    <r>
      <rPr>
        <b/>
        <sz val="10"/>
        <color indexed="8"/>
        <rFont val="Century Gothic"/>
        <family val="2"/>
        <charset val="238"/>
      </rPr>
      <t xml:space="preserve">Merida SKP150 </t>
    </r>
    <r>
      <rPr>
        <sz val="10"/>
        <color indexed="8"/>
        <rFont val="Century Gothic"/>
        <family val="2"/>
        <charset val="238"/>
      </rPr>
      <t xml:space="preserve">lub równoważny (pasujący do stelaża </t>
    </r>
    <r>
      <rPr>
        <b/>
        <sz val="10"/>
        <color indexed="8"/>
        <rFont val="Century Gothic"/>
        <family val="2"/>
        <charset val="238"/>
      </rPr>
      <t>Merida HFF102</t>
    </r>
    <r>
      <rPr>
        <sz val="10"/>
        <color indexed="8"/>
        <rFont val="Century Gothic"/>
        <family val="2"/>
        <charset val="238"/>
      </rPr>
      <t>)</t>
    </r>
  </si>
  <si>
    <r>
      <t xml:space="preserve">Ściągaczka do szyb na kij teleskopowy 30cm szerokości z gumą np. </t>
    </r>
    <r>
      <rPr>
        <b/>
        <sz val="10"/>
        <color indexed="8"/>
        <rFont val="Century Gothic"/>
        <family val="2"/>
        <charset val="238"/>
      </rPr>
      <t>Merida L003</t>
    </r>
    <r>
      <rPr>
        <sz val="10"/>
        <color indexed="8"/>
        <rFont val="Century Gothic"/>
        <family val="2"/>
        <charset val="238"/>
      </rPr>
      <t xml:space="preserve"> lub produkt równoważny</t>
    </r>
  </si>
  <si>
    <r>
      <t xml:space="preserve">Spryskiwacze ręczne do środków czystości o pojemności 0,5 litra np. </t>
    </r>
    <r>
      <rPr>
        <b/>
        <sz val="10"/>
        <color indexed="8"/>
        <rFont val="Century Gothic"/>
        <family val="2"/>
        <charset val="238"/>
      </rPr>
      <t>Merida BT5</t>
    </r>
    <r>
      <rPr>
        <sz val="10"/>
        <color indexed="8"/>
        <rFont val="Century Gothic"/>
        <family val="2"/>
        <charset val="238"/>
      </rPr>
      <t xml:space="preserve">  lub produkt równoważny</t>
    </r>
  </si>
  <si>
    <r>
      <t>Szczotka ryżowa z gwintem na kij do szorowania posadzki, np</t>
    </r>
    <r>
      <rPr>
        <b/>
        <sz val="10"/>
        <color indexed="8"/>
        <rFont val="Century Gothic"/>
        <family val="2"/>
        <charset val="238"/>
      </rPr>
      <t xml:space="preserve">. Merida SR025 </t>
    </r>
    <r>
      <rPr>
        <sz val="10"/>
        <color indexed="8"/>
        <rFont val="Century Gothic"/>
        <family val="2"/>
        <charset val="238"/>
      </rPr>
      <t>lub produkt równoważny</t>
    </r>
  </si>
  <si>
    <r>
      <t xml:space="preserve">Szczotka do WC z uchwytem i pojemnikiem stojącym, specjalną końcówką do czyszczenia wewnątrz muszli biała np. </t>
    </r>
    <r>
      <rPr>
        <b/>
        <sz val="10"/>
        <color indexed="8"/>
        <rFont val="Century Gothic"/>
        <family val="2"/>
        <charset val="238"/>
      </rPr>
      <t xml:space="preserve">Merida TAS03 </t>
    </r>
    <r>
      <rPr>
        <sz val="10"/>
        <color indexed="8"/>
        <rFont val="Century Gothic"/>
        <family val="2"/>
        <charset val="238"/>
      </rPr>
      <t>lub produkt równoważny</t>
    </r>
  </si>
  <si>
    <r>
      <t xml:space="preserve">Kij aluminiowy  do stelaży mopów prostokątnych np.: kij </t>
    </r>
    <r>
      <rPr>
        <b/>
        <sz val="10"/>
        <color indexed="8"/>
        <rFont val="Century Gothic"/>
        <family val="2"/>
        <charset val="238"/>
      </rPr>
      <t xml:space="preserve">SK005 </t>
    </r>
    <r>
      <rPr>
        <sz val="10"/>
        <color indexed="8"/>
        <rFont val="Century Gothic"/>
        <family val="2"/>
        <charset val="238"/>
      </rPr>
      <t>lub równoważny (pasujący do stelaży HFF101 oraz HFF102)</t>
    </r>
  </si>
  <si>
    <r>
      <t xml:space="preserve">Ręcznik z adaptorem </t>
    </r>
    <r>
      <rPr>
        <b/>
        <sz val="10"/>
        <color indexed="8"/>
        <rFont val="Century Gothic"/>
        <family val="2"/>
        <charset val="238"/>
      </rPr>
      <t xml:space="preserve">MERIDA ECONOMY AUTOMATIC </t>
    </r>
    <r>
      <rPr>
        <sz val="10"/>
        <color indexed="8"/>
        <rFont val="Century Gothic"/>
        <family val="2"/>
        <charset val="238"/>
      </rPr>
      <t>MAXI symbol RAZ301, średnica 19,5cm, długość ręcznika 250m, zielone 1-warstwowe lub równoważne, pasujące do podajnika MERIDA SOLID CUT symbol CJB305</t>
    </r>
  </si>
  <si>
    <t>Jednorazowe worki na śmieci, pojemność 70L, rolka 50 sztuk, czarne 60x90cm, produkt typu MERIDA ECONOMY lub równoważny</t>
  </si>
  <si>
    <t>1 wkład</t>
  </si>
  <si>
    <t>op.5l</t>
  </si>
  <si>
    <t>Ręczniki papierowe  MERIDA TOP, białe, dwuwarstwowe, 3200 szt.</t>
  </si>
  <si>
    <t>WHITE FLOWERS - piękny kwiatowo - owocowy zapach - wymienny wkład do elektronicznych odświeżaczy powietrza</t>
  </si>
  <si>
    <t>zgrzewka</t>
  </si>
  <si>
    <r>
      <t xml:space="preserve">Ścierki uniwersalne do mycia różnych powierzchni  pakowane, skład: wiskoza 60%, poliester 20%, polipropylen 20%, wymiary 40x35cm, gramatura 120g/m2, opakowanie po 5 szt. np.: </t>
    </r>
    <r>
      <rPr>
        <b/>
        <sz val="10"/>
        <rFont val="Century Gothic"/>
        <family val="2"/>
        <charset val="238"/>
      </rPr>
      <t xml:space="preserve">Merida SRL009 </t>
    </r>
    <r>
      <rPr>
        <sz val="10"/>
        <rFont val="Century Gothic"/>
        <family val="2"/>
        <charset val="238"/>
      </rPr>
      <t>lub równoważne</t>
    </r>
  </si>
  <si>
    <r>
      <t xml:space="preserve">Kij metalowy powlekany z gwintem, produkt typu MeridaSR021 </t>
    </r>
    <r>
      <rPr>
        <sz val="10"/>
        <rFont val="Century Gothic"/>
        <family val="2"/>
        <charset val="238"/>
      </rPr>
      <t>lub produkt równoważny (pasujący do miotły SR029)</t>
    </r>
  </si>
  <si>
    <t>opak.10 l</t>
  </si>
  <si>
    <t>Wartość netto        w PLN</t>
  </si>
  <si>
    <r>
      <t>Merida B&amp;H Line Okna i Lustra- środek do pielęgnacji luster i okien, butelka ze spryskiwaczem 0,5 l</t>
    </r>
    <r>
      <rPr>
        <b/>
        <sz val="10"/>
        <rFont val="Century Gothic"/>
        <family val="2"/>
        <charset val="238"/>
      </rPr>
      <t xml:space="preserve"> symbol M520</t>
    </r>
  </si>
  <si>
    <r>
      <t>Czyściwo papierowe MERIDA TOP 22.5, długość 145 m, dwuwarstwowe, białe, zgrzewka 2 sztuki, symbol</t>
    </r>
    <r>
      <rPr>
        <b/>
        <sz val="10"/>
        <rFont val="Century Gothic"/>
        <family val="2"/>
        <charset val="238"/>
      </rPr>
      <t xml:space="preserve"> UTB003</t>
    </r>
  </si>
  <si>
    <t>Wykaz rzeczowo-ilościowy Środki czystośći firmy "Merida"</t>
  </si>
  <si>
    <r>
      <t xml:space="preserve">Dotyczy postępowania w zakresie udzielenia zamówienia publicznego w </t>
    </r>
    <r>
      <rPr>
        <b/>
        <sz val="10"/>
        <color theme="1"/>
        <rFont val="Century Gothic"/>
        <family val="2"/>
        <charset val="238"/>
      </rPr>
      <t>2024 r.</t>
    </r>
  </si>
  <si>
    <t>Razem</t>
  </si>
  <si>
    <r>
      <t xml:space="preserve">Baranek typu mop rurkowy </t>
    </r>
    <r>
      <rPr>
        <b/>
        <sz val="10"/>
        <color indexed="8"/>
        <rFont val="Century Gothic"/>
        <family val="2"/>
        <charset val="238"/>
      </rPr>
      <t>30cm np.: Merida L001</t>
    </r>
    <r>
      <rPr>
        <sz val="10"/>
        <color indexed="8"/>
        <rFont val="Century Gothic"/>
        <family val="2"/>
        <charset val="238"/>
      </rPr>
      <t xml:space="preserve"> do mycia szyb, (lub równoważny, pasujący na kij teleskopowy Merida L009 )</t>
    </r>
  </si>
  <si>
    <r>
      <t xml:space="preserve">Czyściwo papierowe w rolkach np. </t>
    </r>
    <r>
      <rPr>
        <b/>
        <sz val="10"/>
        <color indexed="8"/>
        <rFont val="Century Gothic"/>
        <family val="2"/>
        <charset val="238"/>
      </rPr>
      <t xml:space="preserve">Merida UTB001  </t>
    </r>
    <r>
      <rPr>
        <sz val="10"/>
        <color indexed="8"/>
        <rFont val="Century Gothic"/>
        <family val="2"/>
        <charset val="238"/>
      </rPr>
      <t>lub równoważne pasujące do stojaka MERIDA ST1B. Kolor: biały. Surowiec: celulozowe, Ilość warstw: 2. Szerokość rolki: 28cm, średnica rolki: 28cm, długość papieru w rolce: 410m (na stojak do czyszczenia wyposażenia siłowni po każdorazowym użyciu przez klienta). 2 rolki w opakowaniu</t>
    </r>
  </si>
  <si>
    <r>
      <t xml:space="preserve">Mydło w pianie np. </t>
    </r>
    <r>
      <rPr>
        <b/>
        <sz val="10"/>
        <color indexed="8"/>
        <rFont val="Century Gothic"/>
        <family val="2"/>
        <charset val="238"/>
      </rPr>
      <t xml:space="preserve">Merida BALI PLUS Sym.M12P </t>
    </r>
    <r>
      <rPr>
        <sz val="10"/>
        <color indexed="8"/>
        <rFont val="Century Gothic"/>
        <family val="2"/>
        <charset val="238"/>
      </rPr>
      <t xml:space="preserve">lub równoważne. Do stosowania w dozowniku mydła w pianie typu </t>
    </r>
    <r>
      <rPr>
        <b/>
        <sz val="10"/>
        <color indexed="8"/>
        <rFont val="Century Gothic"/>
        <family val="2"/>
        <charset val="238"/>
      </rPr>
      <t>MERIDA TOP (symbol DTN201)</t>
    </r>
    <r>
      <rPr>
        <sz val="10"/>
        <color indexed="8"/>
        <rFont val="Century Gothic"/>
        <family val="2"/>
        <charset val="238"/>
      </rPr>
      <t>. Jednorazowy wkład z pompką spieniającą 2000 porcji piany z jednego wkładu. Masa wkładów 700 g. Całkowita szczelność wkładu zabezpiecza przed skażeniem zawartości. Opakowanie podlegające całkowitemu recyklingowi.</t>
    </r>
  </si>
  <si>
    <r>
      <t xml:space="preserve">Ręczniki papierowe składane ZZ szare np. </t>
    </r>
    <r>
      <rPr>
        <b/>
        <sz val="10"/>
        <color indexed="8"/>
        <rFont val="Century Gothic"/>
        <family val="2"/>
        <charset val="238"/>
      </rPr>
      <t xml:space="preserve">Merida PZ28  </t>
    </r>
    <r>
      <rPr>
        <sz val="10"/>
        <color indexed="8"/>
        <rFont val="Century Gothic"/>
        <family val="2"/>
        <charset val="238"/>
      </rPr>
      <t>lub równoważne do podajnika Merida ASM 102. Karton - 4000 szt. Ilość warstw: 1, Surowiec: makulatura, Długość listka: 25 cm, Szerokość listka: 20 cm, Gramatura: 1x36g/m</t>
    </r>
    <r>
      <rPr>
        <vertAlign val="superscript"/>
        <sz val="10"/>
        <color indexed="8"/>
        <rFont val="Century Gothic"/>
        <family val="2"/>
        <charset val="238"/>
      </rPr>
      <t>2</t>
    </r>
  </si>
  <si>
    <r>
      <t xml:space="preserve">Środek  do mycia szyb, koncentrat, np. </t>
    </r>
    <r>
      <rPr>
        <b/>
        <sz val="10"/>
        <color indexed="8"/>
        <rFont val="Century Gothic"/>
        <family val="2"/>
        <charset val="238"/>
      </rPr>
      <t>Merida VITRINEX + NMU105</t>
    </r>
    <r>
      <rPr>
        <sz val="10"/>
        <color indexed="8"/>
        <rFont val="Century Gothic"/>
        <family val="2"/>
        <charset val="238"/>
      </rPr>
      <t xml:space="preserve">  lub równoważny. Oparty na bazie wody odmineralizowanej Technologia </t>
    </r>
    <r>
      <rPr>
        <b/>
        <sz val="10"/>
        <color indexed="8"/>
        <rFont val="Century Gothic"/>
        <family val="2"/>
        <charset val="238"/>
      </rPr>
      <t>NoFog – zabezpiecza powierzchnie przed osadzaniem się pary</t>
    </r>
    <r>
      <rPr>
        <sz val="10"/>
        <color indexed="8"/>
        <rFont val="Century Gothic"/>
        <family val="2"/>
        <charset val="238"/>
      </rPr>
      <t>. Ph: 9,5 - 10,5. Dozowanie: 100-500ml na 10l wody, skład: &lt;5% anionowych środków powierzchniowo czynnych, alkohole, amoniak, gliceryna, Opakowanie - butelka 1 litr</t>
    </r>
  </si>
  <si>
    <r>
      <t xml:space="preserve">Środek dezynfekująco-myjący do urządzeń wyposażenia siłowni po każdorazowym użyciu przez klienta np. </t>
    </r>
    <r>
      <rPr>
        <b/>
        <sz val="10"/>
        <color indexed="8"/>
        <rFont val="Century Gothic"/>
        <family val="2"/>
        <charset val="238"/>
      </rPr>
      <t xml:space="preserve">Merida Epidemin plus+ NMD601 </t>
    </r>
    <r>
      <rPr>
        <sz val="10"/>
        <color indexed="8"/>
        <rFont val="Century Gothic"/>
        <family val="2"/>
        <charset val="238"/>
      </rPr>
      <t>lub równoważny. Płynny preparat myjąco-dezynfekcyjny na bazie czwartorzędowych związków amoniowych. Ph: 13,5, skład: 100g preparatu zaiweira substancje czynne: 7g chlorku didecylodimetyloamonu (DDAC), &lt;5% niejonowych związków powierzchniowo-czynnych, &lt;5EDITA, 2-AMINOETHANOL oraz substancje pomocnicze, opakowanie 10 litrów</t>
    </r>
  </si>
  <si>
    <t>Środek do usuwanie ciężkich substancji i przykrych zapachów, produkt typu MERIDA ANTISMEL PLUS lub produkt równoważny100 g preparatu zawiera następujące substancje czynne: 1,0 g czwartorzędowych związków amoniowych, benzylo-C12-18-alkilodimethlo, chlorków; Ponadto: &lt;5% niejonowych środków powierzchniowo czynnych, glikole, terpeny cytrusowe, związki wspomagające, watość pH w koncentracie 7-7,75. Opakowanie 5 L</t>
  </si>
  <si>
    <r>
      <t xml:space="preserve">Stelaż do mopa prostokątnego z zakładkami 50cm, np. HFF102 lub równoważny (pasujący do wkładu pętelkowego z uszami,np. Merida </t>
    </r>
    <r>
      <rPr>
        <b/>
        <sz val="10"/>
        <color theme="1"/>
        <rFont val="Century Gothic"/>
        <family val="2"/>
        <charset val="238"/>
      </rPr>
      <t>SAP202</t>
    </r>
    <r>
      <rPr>
        <sz val="10"/>
        <color theme="1"/>
        <rFont val="Century Gothic"/>
        <family val="2"/>
        <charset val="238"/>
      </rPr>
      <t>)</t>
    </r>
  </si>
  <si>
    <r>
      <t>Środek z rozpylaczem do czyszczenia, pielęgnacji i konserwacji urządzeń i elementów wykonanych ze stali szlachetnej i aluminium. Produkt typu</t>
    </r>
    <r>
      <rPr>
        <b/>
        <sz val="10"/>
        <color indexed="8"/>
        <rFont val="Century Gothic"/>
        <family val="2"/>
        <charset val="238"/>
      </rPr>
      <t xml:space="preserve"> NIRAL GARD NG10</t>
    </r>
    <r>
      <rPr>
        <sz val="10"/>
        <color theme="1"/>
        <rFont val="Century Gothic"/>
        <family val="2"/>
        <charset val="238"/>
      </rPr>
      <t xml:space="preserve"> lub produkt równoważny.                                                        Produkt przeznaczony do użytku profesjonalnego.  Oczyszcza powierzchnię, usuwa naloty wapnia, tłusty brud, odciski palców. Nadaje idealny połysk, zapobiega powstawaniu nacieków wodnych, pozostawia antystatyczną warstwę ochronną, nie powoduje korozji, nie zarysowuje powierzchni. Skład:&gt;65% węglowodorów alifatycznych. Opakowanie: 1 litr, butelka z rozpylaczem.</t>
    </r>
  </si>
  <si>
    <r>
      <t>Podajnik mydła w pianie</t>
    </r>
    <r>
      <rPr>
        <b/>
        <sz val="10"/>
        <color indexed="8"/>
        <rFont val="Century Gothic"/>
        <family val="2"/>
        <charset val="238"/>
      </rPr>
      <t xml:space="preserve"> DF3TN</t>
    </r>
    <r>
      <rPr>
        <sz val="10"/>
        <color theme="1"/>
        <rFont val="Century Gothic"/>
        <family val="2"/>
        <charset val="238"/>
      </rPr>
      <t xml:space="preserve"> (lub DTN201)</t>
    </r>
  </si>
  <si>
    <r>
      <t xml:space="preserve">Podajnik zapachu elektroniczny programowalny </t>
    </r>
    <r>
      <rPr>
        <b/>
        <sz val="10"/>
        <color indexed="8"/>
        <rFont val="Century Gothic"/>
        <family val="2"/>
        <charset val="238"/>
      </rPr>
      <t>GJB 701</t>
    </r>
  </si>
  <si>
    <r>
      <t xml:space="preserve">T202 Polybuz Trendy-środe nadający połysk do podłóg wodoodpornych, butelka 1 litr. Symbol </t>
    </r>
    <r>
      <rPr>
        <b/>
        <sz val="10"/>
        <color theme="1"/>
        <rFont val="Century Gothic"/>
        <family val="2"/>
        <charset val="238"/>
      </rPr>
      <t>NBP106</t>
    </r>
  </si>
  <si>
    <t>Ręczniki papierowe w roli z adapterem MERIDA ECONOMY AUTOMATIC MINI, zielone, średnica 14,5cm, długość 137m, jednowarstwowe, karton 11 rolek. Symbol RAZ401</t>
  </si>
  <si>
    <t>Produkt do użytku profesjonalnego. Usuwanie osadów wapiennych odpornych na działanie silnie kwaśnych płynów. Zawiera: kwas fosforowy w ilości 25&lt;50% oraz kwas azotowy w ilości 10&lt;20%. Ulega biodegradacji.Opakowanie butelka 1litr. Ph: 1. Dozowanie w zależności od stopna zabrudzenia 100-500ml środka na 10l wody</t>
  </si>
  <si>
    <t>MBP</t>
  </si>
  <si>
    <t>CUS</t>
  </si>
  <si>
    <t>SP2</t>
  </si>
  <si>
    <t>CUW</t>
  </si>
  <si>
    <t>Papier toaletowy MERIDA CLASSIC , biały, średnica 28 cm, długość 480 m, jednowarstwowy, zgrzewka 6 szt., ECOLABEL symbol PKB002</t>
  </si>
  <si>
    <t>Mydło w płynie MERIDA DEA białe, kanister 5 kg, zapach różany symbol M2B</t>
  </si>
  <si>
    <t>Ręczniki z adaptorami Merida Top Automatic MAXI, średnica 19 cm, długość 140 m 2-warstwowe, białe, karton 6 rolek</t>
  </si>
  <si>
    <r>
      <t xml:space="preserve">Stelaż do mopa prostokątnego z zakładkami 40cm  np. </t>
    </r>
    <r>
      <rPr>
        <b/>
        <sz val="10"/>
        <color indexed="8"/>
        <rFont val="Century Gothic"/>
        <family val="2"/>
        <charset val="238"/>
      </rPr>
      <t xml:space="preserve">HFF101 </t>
    </r>
    <r>
      <rPr>
        <sz val="10"/>
        <color indexed="8"/>
        <rFont val="Century Gothic"/>
        <family val="2"/>
        <charset val="238"/>
      </rPr>
      <t>lub równoważny (pasujący do wkładu pętelkowego z uszami np.  Merida SAP 201)</t>
    </r>
  </si>
  <si>
    <t xml:space="preserve">Sukcesywna dostawa artykułów chemicznych firmy Merida </t>
  </si>
  <si>
    <r>
      <t xml:space="preserve">na potrzeby CUW w Mławie i jednostek obsługiwanych na </t>
    </r>
    <r>
      <rPr>
        <b/>
        <sz val="10"/>
        <color theme="1"/>
        <rFont val="Century Gothic"/>
        <family val="2"/>
        <charset val="238"/>
      </rPr>
      <t>2025 r</t>
    </r>
    <r>
      <rPr>
        <sz val="10"/>
        <color theme="1"/>
        <rFont val="Century Gothic"/>
        <family val="2"/>
        <charset val="238"/>
      </rPr>
      <t>.</t>
    </r>
  </si>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</sst>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21" x14ac:knownFonts="1">
    <font>
      <sz val="11"/>
      <color theme="1"/>
      <name val="Calibri"/>
      <family val="2"/>
      <charset val="238"/>
      <scheme val="minor"/>
    </font>
    <font>
      <sz val="11"/>
      <color indexed="8"/>
      <name val="Calibri"/>
      <family val="2"/>
      <charset val="238"/>
    </font>
    <font>
      <sz val="10"/>
      <color theme="1"/>
      <name val="Century Gothic"/>
      <family val="2"/>
      <charset val="238"/>
    </font>
    <font>
      <b/>
      <sz val="10"/>
      <color theme="1"/>
      <name val="Century Gothic"/>
      <family val="2"/>
      <charset val="238"/>
    </font>
    <font>
      <b/>
      <u/>
      <sz val="10"/>
      <color theme="1"/>
      <name val="Century Gothic"/>
      <family val="2"/>
      <charset val="238"/>
    </font>
    <font>
      <b/>
      <sz val="10"/>
      <color indexed="8"/>
      <name val="Century Gothic"/>
      <family val="2"/>
      <charset val="238"/>
    </font>
    <font>
      <sz val="10"/>
      <color indexed="8"/>
      <name val="Century Gothic"/>
      <family val="2"/>
      <charset val="238"/>
    </font>
    <font>
      <vertAlign val="superscript"/>
      <sz val="10"/>
      <color indexed="8"/>
      <name val="Century Gothic"/>
      <family val="2"/>
      <charset val="238"/>
    </font>
    <font>
      <sz val="10"/>
      <name val="Century Gothic"/>
      <family val="2"/>
      <charset val="238"/>
    </font>
    <font>
      <b/>
      <sz val="11"/>
      <color theme="1"/>
      <name val="Calibri"/>
      <family val="2"/>
      <charset val="238"/>
      <scheme val="minor"/>
    </font>
    <font>
      <b/>
      <sz val="10"/>
      <name val="Century Gothic"/>
      <family val="2"/>
      <charset val="238"/>
    </font>
    <font>
      <sz val="11"/>
      <color theme="0"/>
      <name val="Calibri"/>
      <family val="2"/>
      <charset val="238"/>
      <scheme val="minor"/>
    </font>
    <font>
      <sz val="10"/>
      <color theme="0"/>
      <name val="Century Gothic"/>
      <family val="2"/>
      <charset val="238"/>
    </font>
    <font>
      <b/>
      <sz val="9"/>
      <color indexed="81"/>
      <name val="Tahoma"/>
      <family val="2"/>
      <charset val="238"/>
    </font>
    <font>
      <sz val="9"/>
      <color indexed="81"/>
      <name val="Tahoma"/>
      <family val="2"/>
      <charset val="238"/>
    </font>
    <font>
      <b/>
      <sz val="11"/>
      <color theme="0"/>
      <name val="Calibri"/>
      <family val="2"/>
      <charset val="238"/>
      <scheme val="minor"/>
    </font>
    <font>
      <b/>
      <sz val="10"/>
      <color theme="0"/>
      <name val="Century Gothic"/>
      <family val="2"/>
      <charset val="238"/>
    </font>
    <font>
      <b/>
      <sz val="11"/>
      <color theme="0"/>
      <name val="Century Gothic"/>
      <family val="2"/>
      <charset val="238"/>
    </font>
    <font>
      <sz val="11"/>
      <color theme="0"/>
      <name val="Century Gothic"/>
      <family val="2"/>
      <charset val="238"/>
    </font>
    <font>
      <b/>
      <sz val="12"/>
      <color theme="0"/>
      <name val="Century Gothic"/>
      <family val="2"/>
      <charset val="238"/>
    </font>
    <font>
      <sz val="8"/>
      <name val="Calibri"/>
      <family val="2"/>
      <charset val="238"/>
      <scheme val="minor"/>
    </font>
  </fonts>
  <fills count="5">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92">
    <xf numFmtId="0" fontId="0" fillId="0" borderId="0" xfId="0"/>
    <xf numFmtId="0" fontId="0" fillId="0" borderId="0" xfId="0" applyAlignment="1">
      <alignment vertical="center"/>
    </xf>
    <xf numFmtId="0" fontId="2" fillId="0" borderId="0" xfId="0" applyFont="1"/>
    <xf numFmtId="0" fontId="3" fillId="0" borderId="0" xfId="0" applyFont="1"/>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4" borderId="0" xfId="0" applyFont="1" applyFill="1" applyAlignment="1">
      <alignment horizontal="center" vertical="center"/>
    </xf>
    <xf numFmtId="0" fontId="9" fillId="4" borderId="0" xfId="0" applyFont="1" applyFill="1" applyAlignment="1">
      <alignment horizontal="center" vertical="center"/>
    </xf>
    <xf numFmtId="0" fontId="9" fillId="0" borderId="0" xfId="0" applyFont="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left" vertical="top" wrapText="1"/>
    </xf>
    <xf numFmtId="0" fontId="2" fillId="4" borderId="1" xfId="0" applyFont="1" applyFill="1" applyBorder="1" applyAlignment="1">
      <alignment vertical="top" wrapText="1"/>
    </xf>
    <xf numFmtId="0" fontId="8" fillId="4" borderId="1" xfId="0" applyFont="1" applyFill="1" applyBorder="1" applyAlignment="1">
      <alignment vertical="top" wrapText="1"/>
    </xf>
    <xf numFmtId="0" fontId="3" fillId="4" borderId="1" xfId="0" applyFont="1" applyFill="1" applyBorder="1" applyAlignment="1">
      <alignment horizontal="left" vertical="top" wrapText="1"/>
    </xf>
    <xf numFmtId="0" fontId="8" fillId="4" borderId="1" xfId="0" applyFont="1" applyFill="1" applyBorder="1" applyAlignment="1">
      <alignment horizontal="left" vertical="top" wrapText="1"/>
    </xf>
    <xf numFmtId="44" fontId="12" fillId="4" borderId="0" xfId="0" applyNumberFormat="1" applyFont="1" applyFill="1" applyAlignment="1">
      <alignment vertical="center"/>
    </xf>
    <xf numFmtId="44" fontId="11" fillId="4" borderId="0" xfId="0" applyNumberFormat="1" applyFont="1" applyFill="1" applyAlignment="1">
      <alignment vertical="center"/>
    </xf>
    <xf numFmtId="0" fontId="11" fillId="4" borderId="0" xfId="0" applyFont="1" applyFill="1" applyAlignment="1">
      <alignment vertical="center"/>
    </xf>
    <xf numFmtId="0" fontId="12" fillId="4" borderId="0" xfId="0" applyFont="1" applyFill="1" applyAlignment="1">
      <alignment vertical="center"/>
    </xf>
    <xf numFmtId="0" fontId="12" fillId="4" borderId="0" xfId="0" applyFont="1" applyFill="1"/>
    <xf numFmtId="44" fontId="11" fillId="4" borderId="0" xfId="0" applyNumberFormat="1" applyFont="1" applyFill="1"/>
    <xf numFmtId="0" fontId="12" fillId="4" borderId="0" xfId="0" applyFont="1" applyFill="1" applyAlignment="1">
      <alignment horizontal="left" vertical="center"/>
    </xf>
    <xf numFmtId="44" fontId="11" fillId="4" borderId="0" xfId="0" applyNumberFormat="1" applyFont="1" applyFill="1" applyAlignment="1">
      <alignment horizontal="left" vertical="center"/>
    </xf>
    <xf numFmtId="0" fontId="12" fillId="4" borderId="1" xfId="0" applyFont="1" applyFill="1" applyBorder="1" applyAlignment="1">
      <alignment horizontal="center" vertical="center"/>
    </xf>
    <xf numFmtId="0" fontId="16" fillId="4" borderId="1" xfId="0" applyFont="1" applyFill="1" applyBorder="1" applyAlignment="1">
      <alignment horizontal="center" vertical="center"/>
    </xf>
    <xf numFmtId="0" fontId="16" fillId="4" borderId="1" xfId="0" applyFont="1" applyFill="1" applyBorder="1" applyAlignment="1">
      <alignment horizontal="center" vertical="center" wrapText="1"/>
    </xf>
    <xf numFmtId="0" fontId="17" fillId="4" borderId="1" xfId="0" applyFont="1" applyFill="1" applyBorder="1" applyAlignment="1">
      <alignment horizontal="center" vertical="center"/>
    </xf>
    <xf numFmtId="0" fontId="18" fillId="4" borderId="1" xfId="0" applyFont="1" applyFill="1" applyBorder="1" applyAlignment="1">
      <alignment horizontal="center" vertical="center"/>
    </xf>
    <xf numFmtId="0" fontId="15" fillId="4" borderId="1" xfId="0" applyFont="1" applyFill="1" applyBorder="1" applyAlignment="1">
      <alignment horizontal="center" vertical="center"/>
    </xf>
    <xf numFmtId="44" fontId="12" fillId="4" borderId="1" xfId="0" applyNumberFormat="1" applyFont="1" applyFill="1" applyBorder="1" applyAlignment="1">
      <alignment horizontal="center" vertical="center"/>
    </xf>
    <xf numFmtId="9" fontId="12" fillId="4" borderId="1" xfId="0" applyNumberFormat="1" applyFont="1" applyFill="1" applyBorder="1" applyAlignment="1">
      <alignment horizontal="center" vertical="center"/>
    </xf>
    <xf numFmtId="44" fontId="12" fillId="4" borderId="1" xfId="0" applyNumberFormat="1" applyFont="1" applyFill="1" applyBorder="1"/>
    <xf numFmtId="0" fontId="2" fillId="4" borderId="1" xfId="0" applyFont="1" applyFill="1" applyBorder="1" applyAlignment="1">
      <alignment horizontal="left" wrapText="1"/>
    </xf>
    <xf numFmtId="0" fontId="2" fillId="0" borderId="0" xfId="0" applyFont="1" applyAlignment="1">
      <alignment horizontal="left"/>
    </xf>
    <xf numFmtId="0" fontId="2" fillId="0" borderId="0" xfId="0" applyFont="1" applyAlignment="1">
      <alignment horizontal="center"/>
    </xf>
    <xf numFmtId="0" fontId="2" fillId="4" borderId="8" xfId="0" applyFont="1" applyFill="1" applyBorder="1" applyAlignment="1">
      <alignment horizontal="left" vertical="top" wrapText="1"/>
    </xf>
    <xf numFmtId="44" fontId="12" fillId="4" borderId="8" xfId="0" applyNumberFormat="1" applyFont="1" applyFill="1" applyBorder="1" applyAlignment="1">
      <alignment horizontal="center" vertical="center"/>
    </xf>
    <xf numFmtId="9" fontId="12" fillId="4" borderId="8" xfId="0" applyNumberFormat="1" applyFont="1" applyFill="1" applyBorder="1" applyAlignment="1">
      <alignment horizontal="center" vertical="center"/>
    </xf>
    <xf numFmtId="44" fontId="12" fillId="4" borderId="9" xfId="0" applyNumberFormat="1" applyFont="1" applyFill="1" applyBorder="1" applyAlignment="1">
      <alignment vertical="center"/>
    </xf>
    <xf numFmtId="44" fontId="12" fillId="4" borderId="11" xfId="0" applyNumberFormat="1" applyFont="1" applyFill="1" applyBorder="1" applyAlignment="1">
      <alignment vertical="center"/>
    </xf>
    <xf numFmtId="44" fontId="12" fillId="4" borderId="13" xfId="0" applyNumberFormat="1" applyFont="1" applyFill="1" applyBorder="1" applyAlignment="1">
      <alignment horizontal="center" vertical="center"/>
    </xf>
    <xf numFmtId="9" fontId="12" fillId="4" borderId="13" xfId="0" applyNumberFormat="1" applyFont="1" applyFill="1" applyBorder="1" applyAlignment="1">
      <alignment horizontal="center" vertical="center"/>
    </xf>
    <xf numFmtId="44" fontId="12" fillId="4" borderId="14" xfId="0" applyNumberFormat="1" applyFont="1" applyFill="1" applyBorder="1" applyAlignment="1">
      <alignment vertical="center"/>
    </xf>
    <xf numFmtId="0" fontId="2" fillId="0" borderId="13" xfId="0" applyFont="1" applyBorder="1" applyAlignment="1">
      <alignment wrapText="1"/>
    </xf>
    <xf numFmtId="0" fontId="2" fillId="0" borderId="5" xfId="0" applyFont="1" applyBorder="1"/>
    <xf numFmtId="0" fontId="2" fillId="0" borderId="0" xfId="0" applyFont="1" applyAlignment="1">
      <alignment wrapText="1"/>
    </xf>
    <xf numFmtId="0" fontId="2" fillId="0" borderId="0" xfId="0" applyFont="1" applyAlignment="1">
      <alignment vertical="top"/>
    </xf>
    <xf numFmtId="44" fontId="19" fillId="0" borderId="15" xfId="0" applyNumberFormat="1" applyFont="1" applyBorder="1" applyAlignment="1">
      <alignment horizontal="center" vertical="center"/>
    </xf>
    <xf numFmtId="44" fontId="19" fillId="0" borderId="15" xfId="0" applyNumberFormat="1"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left" vertical="top"/>
    </xf>
    <xf numFmtId="0" fontId="4" fillId="0" borderId="0" xfId="0" applyFont="1" applyAlignment="1">
      <alignment horizontal="left"/>
    </xf>
    <xf numFmtId="0" fontId="2" fillId="0" borderId="0" xfId="0" applyFont="1" applyAlignment="1">
      <alignment horizontal="left" wrapText="1"/>
    </xf>
    <xf numFmtId="0" fontId="2" fillId="0" borderId="0" xfId="0" applyFont="1" applyAlignment="1">
      <alignment horizontal="left" vertical="top"/>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7" xfId="0" applyFont="1" applyFill="1" applyBorder="1" applyAlignment="1">
      <alignment horizontal="center" vertical="center" shrinkToFit="1"/>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2"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0" borderId="18" xfId="0" applyFont="1" applyBorder="1" applyAlignment="1">
      <alignment vertical="center" wrapText="1"/>
    </xf>
    <xf numFmtId="0" fontId="9" fillId="0" borderId="15" xfId="0" applyFont="1" applyBorder="1"/>
    <xf numFmtId="0" fontId="3"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10" fillId="4" borderId="1" xfId="0" applyFont="1" applyFill="1" applyBorder="1" applyAlignment="1">
      <alignment horizontal="left" vertical="top" wrapText="1"/>
    </xf>
    <xf numFmtId="0" fontId="8" fillId="4" borderId="1" xfId="0" applyFont="1" applyFill="1" applyBorder="1" applyAlignment="1">
      <alignment horizontal="center" vertical="center"/>
    </xf>
    <xf numFmtId="0" fontId="11" fillId="0" borderId="1" xfId="0" applyFont="1" applyBorder="1" applyAlignment="1">
      <alignment horizontal="center" vertical="center"/>
    </xf>
    <xf numFmtId="0" fontId="2" fillId="0" borderId="7" xfId="0" applyFont="1" applyBorder="1" applyAlignment="1">
      <alignment horizontal="center" vertical="center"/>
    </xf>
    <xf numFmtId="0" fontId="2" fillId="4" borderId="8"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8" xfId="0" applyFont="1" applyFill="1" applyBorder="1" applyAlignment="1">
      <alignment horizontal="center" vertical="center"/>
    </xf>
    <xf numFmtId="0" fontId="16" fillId="4" borderId="8" xfId="0" applyFont="1" applyFill="1" applyBorder="1" applyAlignment="1">
      <alignment horizontal="center" vertical="center"/>
    </xf>
    <xf numFmtId="0" fontId="3" fillId="4" borderId="8" xfId="0" applyFont="1" applyFill="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11" fillId="0" borderId="13" xfId="0" applyFont="1" applyBorder="1" applyAlignment="1">
      <alignment horizontal="center" vertical="center"/>
    </xf>
    <xf numFmtId="0" fontId="15"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3" fillId="4" borderId="8"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3" xfId="0" applyFont="1" applyFill="1" applyBorder="1" applyAlignment="1">
      <alignment horizontal="center" vertical="center" wrapText="1"/>
    </xf>
  </cellXfs>
  <cellStyles count="2">
    <cellStyle name="Excel Built-in Normal" xfId="1" xr:uid="{00000000-0005-0000-0000-000000000000}"/>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0"/>
  <sheetViews>
    <sheetView tabSelected="1" zoomScale="110" zoomScaleNormal="110" workbookViewId="0">
      <pane xSplit="3" topLeftCell="D1" activePane="topRight" state="frozen"/>
      <selection pane="topRight" activeCell="C45" sqref="C45"/>
    </sheetView>
  </sheetViews>
  <sheetFormatPr defaultRowHeight="14.4" x14ac:dyDescent="0.3"/>
  <cols>
    <col min="1" max="1" width="4.5546875" customWidth="1"/>
    <col min="2" max="2" width="58.44140625" customWidth="1"/>
    <col min="3" max="3" width="27.88671875" style="10" customWidth="1"/>
    <col min="4" max="4" width="13.6640625" style="10" hidden="1" customWidth="1"/>
    <col min="5" max="6" width="11.44140625" style="8" hidden="1" customWidth="1"/>
    <col min="7" max="8" width="13.33203125" style="8" hidden="1" customWidth="1"/>
    <col min="9" max="9" width="13.44140625" style="8" hidden="1" customWidth="1"/>
    <col min="10" max="10" width="11.44140625" style="9" hidden="1" customWidth="1"/>
    <col min="11" max="11" width="11.109375" style="9" customWidth="1"/>
    <col min="12" max="12" width="14.44140625" customWidth="1"/>
    <col min="13" max="13" width="9.5546875" customWidth="1"/>
    <col min="14" max="14" width="12" customWidth="1"/>
    <col min="15" max="15" width="15.109375" customWidth="1"/>
    <col min="16" max="16" width="17.6640625" customWidth="1"/>
    <col min="17" max="17" width="8.88671875" customWidth="1"/>
    <col min="18" max="18" width="12.5546875" customWidth="1"/>
  </cols>
  <sheetData>
    <row r="1" spans="1:18" x14ac:dyDescent="0.3">
      <c r="A1" s="57" t="s">
        <v>21</v>
      </c>
      <c r="B1" s="57"/>
      <c r="C1" s="5"/>
      <c r="D1" s="5"/>
      <c r="E1" s="7"/>
      <c r="F1" s="7"/>
      <c r="G1" s="7"/>
      <c r="H1" s="7"/>
      <c r="I1" s="7"/>
      <c r="J1" s="6"/>
      <c r="K1" s="6"/>
      <c r="L1" s="2"/>
      <c r="M1" s="2"/>
      <c r="N1" s="2"/>
      <c r="O1" s="2"/>
      <c r="P1" s="2"/>
      <c r="Q1" s="2"/>
    </row>
    <row r="2" spans="1:18" x14ac:dyDescent="0.3">
      <c r="A2" s="2"/>
      <c r="B2" s="2"/>
      <c r="C2" s="5"/>
      <c r="D2" s="5"/>
      <c r="E2" s="7"/>
      <c r="F2" s="7"/>
      <c r="G2" s="7"/>
      <c r="H2" s="7"/>
      <c r="I2" s="7"/>
      <c r="J2" s="6"/>
      <c r="K2" s="6"/>
      <c r="L2" s="2"/>
      <c r="M2" s="2"/>
      <c r="N2" s="2"/>
      <c r="O2" s="2"/>
      <c r="P2" s="2"/>
      <c r="Q2" s="2"/>
    </row>
    <row r="3" spans="1:18" x14ac:dyDescent="0.3">
      <c r="A3" s="56" t="s">
        <v>49</v>
      </c>
      <c r="B3" s="56"/>
      <c r="C3" s="5"/>
      <c r="D3" s="5"/>
      <c r="E3" s="7"/>
      <c r="F3" s="7"/>
      <c r="G3" s="7"/>
      <c r="H3" s="7"/>
      <c r="I3" s="7"/>
      <c r="J3" s="6"/>
      <c r="K3" s="6"/>
      <c r="L3" s="2"/>
      <c r="M3" s="2"/>
      <c r="N3" s="2"/>
      <c r="O3" s="2"/>
      <c r="P3" s="2"/>
      <c r="Q3" s="2"/>
    </row>
    <row r="4" spans="1:18" ht="15" thickBot="1" x14ac:dyDescent="0.35">
      <c r="A4" s="2" t="s">
        <v>50</v>
      </c>
      <c r="B4" s="2"/>
      <c r="C4" s="2"/>
      <c r="D4" s="34"/>
      <c r="E4" s="35"/>
      <c r="F4" s="35"/>
      <c r="G4" s="35"/>
      <c r="H4" s="35"/>
      <c r="I4" s="35"/>
      <c r="J4" s="35"/>
      <c r="K4" s="2"/>
      <c r="L4" s="2"/>
      <c r="M4" s="2"/>
      <c r="N4" s="2"/>
      <c r="O4" s="3"/>
      <c r="P4" s="2"/>
      <c r="Q4" s="2"/>
    </row>
    <row r="5" spans="1:18" ht="14.4" customHeight="1" x14ac:dyDescent="0.3">
      <c r="A5" s="58" t="s">
        <v>74</v>
      </c>
      <c r="B5" s="58"/>
      <c r="C5" s="46"/>
      <c r="D5" s="34"/>
      <c r="E5" s="35"/>
      <c r="F5" s="35"/>
      <c r="G5" s="35"/>
      <c r="H5" s="35"/>
      <c r="I5" s="35"/>
      <c r="J5" s="35"/>
      <c r="K5" s="45"/>
      <c r="L5" s="50" t="s">
        <v>15</v>
      </c>
      <c r="M5" s="51"/>
      <c r="N5" s="51"/>
      <c r="O5" s="52"/>
      <c r="P5" s="2"/>
      <c r="Q5" s="2"/>
    </row>
    <row r="6" spans="1:18" ht="15" thickBot="1" x14ac:dyDescent="0.35">
      <c r="A6" s="59" t="s">
        <v>75</v>
      </c>
      <c r="B6" s="59"/>
      <c r="C6" s="47"/>
      <c r="D6" s="5"/>
      <c r="E6" s="7"/>
      <c r="F6" s="7"/>
      <c r="G6" s="7"/>
      <c r="H6" s="7"/>
      <c r="I6" s="7"/>
      <c r="J6" s="6"/>
      <c r="K6" s="6"/>
      <c r="L6" s="53"/>
      <c r="M6" s="54"/>
      <c r="N6" s="54"/>
      <c r="O6" s="55"/>
      <c r="P6" s="2"/>
      <c r="Q6" s="2"/>
    </row>
    <row r="7" spans="1:18" s="1" customFormat="1" ht="51" thickBot="1" x14ac:dyDescent="0.35">
      <c r="A7" s="60" t="s">
        <v>0</v>
      </c>
      <c r="B7" s="61" t="s">
        <v>2</v>
      </c>
      <c r="C7" s="62" t="s">
        <v>3</v>
      </c>
      <c r="D7" s="63" t="s">
        <v>68</v>
      </c>
      <c r="E7" s="61" t="s">
        <v>11</v>
      </c>
      <c r="F7" s="64" t="s">
        <v>12</v>
      </c>
      <c r="G7" s="65" t="s">
        <v>67</v>
      </c>
      <c r="H7" s="66" t="s">
        <v>69</v>
      </c>
      <c r="I7" s="61" t="s">
        <v>66</v>
      </c>
      <c r="J7" s="65" t="s">
        <v>18</v>
      </c>
      <c r="K7" s="67" t="s">
        <v>10</v>
      </c>
      <c r="L7" s="68" t="s">
        <v>13</v>
      </c>
      <c r="M7" s="68" t="s">
        <v>14</v>
      </c>
      <c r="N7" s="68" t="s">
        <v>16</v>
      </c>
      <c r="O7" s="69" t="s">
        <v>17</v>
      </c>
      <c r="P7" s="70" t="s">
        <v>46</v>
      </c>
      <c r="Q7" s="4"/>
    </row>
    <row r="8" spans="1:18" ht="39.6" x14ac:dyDescent="0.3">
      <c r="A8" s="77" t="s">
        <v>76</v>
      </c>
      <c r="B8" s="36" t="s">
        <v>52</v>
      </c>
      <c r="C8" s="78" t="s">
        <v>1</v>
      </c>
      <c r="D8" s="79"/>
      <c r="E8" s="80">
        <v>8</v>
      </c>
      <c r="F8" s="80"/>
      <c r="G8" s="81"/>
      <c r="H8" s="81"/>
      <c r="I8" s="81"/>
      <c r="J8" s="82"/>
      <c r="K8" s="89">
        <f>SUBTOTAL(9,D8:J8)</f>
        <v>8</v>
      </c>
      <c r="L8" s="37">
        <v>19.89</v>
      </c>
      <c r="M8" s="38">
        <v>0.23</v>
      </c>
      <c r="N8" s="37">
        <f>L8*M8+L8</f>
        <v>24.464700000000001</v>
      </c>
      <c r="O8" s="37">
        <f>N8*K8</f>
        <v>195.7176</v>
      </c>
      <c r="P8" s="39">
        <f>L8*K8</f>
        <v>159.12</v>
      </c>
      <c r="Q8" s="16">
        <f>L8*M8</f>
        <v>4.5747</v>
      </c>
      <c r="R8" s="17">
        <f>N8/1.23</f>
        <v>19.89</v>
      </c>
    </row>
    <row r="9" spans="1:18" ht="79.2" x14ac:dyDescent="0.3">
      <c r="A9" s="83" t="s">
        <v>77</v>
      </c>
      <c r="B9" s="11" t="s">
        <v>53</v>
      </c>
      <c r="C9" s="73" t="s">
        <v>6</v>
      </c>
      <c r="D9" s="24"/>
      <c r="E9" s="24">
        <v>20</v>
      </c>
      <c r="F9" s="24"/>
      <c r="G9" s="25"/>
      <c r="H9" s="26"/>
      <c r="I9" s="25"/>
      <c r="J9" s="72"/>
      <c r="K9" s="90">
        <f t="shared" ref="K9:K49" si="0">SUBTOTAL(9,D9:J9)</f>
        <v>20</v>
      </c>
      <c r="L9" s="30">
        <v>167.84</v>
      </c>
      <c r="M9" s="31">
        <v>0.23</v>
      </c>
      <c r="N9" s="30">
        <f t="shared" ref="N9:N14" si="1">L9*M9+L9</f>
        <v>206.44319999999999</v>
      </c>
      <c r="O9" s="30">
        <f t="shared" ref="O9:O48" si="2">N9*K9</f>
        <v>4128.8639999999996</v>
      </c>
      <c r="P9" s="40">
        <f t="shared" ref="P9:P49" si="3">L9*K9</f>
        <v>3356.8</v>
      </c>
      <c r="Q9" s="16">
        <f t="shared" ref="Q9:Q10" si="4">L9*M9</f>
        <v>38.603200000000001</v>
      </c>
      <c r="R9" s="17">
        <f>N9/1.23</f>
        <v>167.84</v>
      </c>
    </row>
    <row r="10" spans="1:18" ht="39.6" x14ac:dyDescent="0.3">
      <c r="A10" s="83" t="s">
        <v>78</v>
      </c>
      <c r="B10" s="12" t="s">
        <v>20</v>
      </c>
      <c r="C10" s="73" t="s">
        <v>5</v>
      </c>
      <c r="D10" s="24"/>
      <c r="E10" s="24"/>
      <c r="F10" s="24">
        <v>10</v>
      </c>
      <c r="G10" s="25"/>
      <c r="H10" s="25"/>
      <c r="I10" s="25"/>
      <c r="J10" s="72"/>
      <c r="K10" s="90">
        <f t="shared" si="0"/>
        <v>10</v>
      </c>
      <c r="L10" s="30">
        <v>24.31</v>
      </c>
      <c r="M10" s="31">
        <v>0.23</v>
      </c>
      <c r="N10" s="30">
        <f t="shared" si="1"/>
        <v>29.901299999999999</v>
      </c>
      <c r="O10" s="30">
        <f t="shared" si="2"/>
        <v>299.01299999999998</v>
      </c>
      <c r="P10" s="40">
        <f t="shared" si="3"/>
        <v>243.1</v>
      </c>
      <c r="Q10" s="16">
        <f t="shared" si="4"/>
        <v>5.5913000000000004</v>
      </c>
      <c r="R10" s="18">
        <f t="shared" ref="R10" si="5">N10/1.23</f>
        <v>24.31</v>
      </c>
    </row>
    <row r="11" spans="1:18" ht="39.6" x14ac:dyDescent="0.3">
      <c r="A11" s="83" t="s">
        <v>79</v>
      </c>
      <c r="B11" s="12" t="s">
        <v>19</v>
      </c>
      <c r="C11" s="73" t="s">
        <v>5</v>
      </c>
      <c r="D11" s="24"/>
      <c r="E11" s="24"/>
      <c r="F11" s="24">
        <v>20</v>
      </c>
      <c r="G11" s="25"/>
      <c r="H11" s="25"/>
      <c r="I11" s="25"/>
      <c r="J11" s="72"/>
      <c r="K11" s="90">
        <f t="shared" si="0"/>
        <v>20</v>
      </c>
      <c r="L11" s="30">
        <v>4.5</v>
      </c>
      <c r="M11" s="31">
        <v>0.23</v>
      </c>
      <c r="N11" s="30">
        <f t="shared" si="1"/>
        <v>5.5350000000000001</v>
      </c>
      <c r="O11" s="30">
        <f t="shared" si="2"/>
        <v>110.7</v>
      </c>
      <c r="P11" s="40">
        <f t="shared" si="3"/>
        <v>90</v>
      </c>
      <c r="Q11" s="16">
        <f>L11*M11</f>
        <v>1.0350000000000001</v>
      </c>
      <c r="R11" s="17" t="e">
        <f>#REF!/1.23</f>
        <v>#REF!</v>
      </c>
    </row>
    <row r="12" spans="1:18" ht="39.6" x14ac:dyDescent="0.3">
      <c r="A12" s="83" t="s">
        <v>80</v>
      </c>
      <c r="B12" s="12" t="s">
        <v>37</v>
      </c>
      <c r="C12" s="73" t="s">
        <v>5</v>
      </c>
      <c r="D12" s="24"/>
      <c r="E12" s="24"/>
      <c r="F12" s="24">
        <v>20</v>
      </c>
      <c r="G12" s="25"/>
      <c r="H12" s="27"/>
      <c r="I12" s="25"/>
      <c r="J12" s="72"/>
      <c r="K12" s="90">
        <f t="shared" si="0"/>
        <v>20</v>
      </c>
      <c r="L12" s="30">
        <v>6.9</v>
      </c>
      <c r="M12" s="31">
        <v>0.23</v>
      </c>
      <c r="N12" s="30">
        <f t="shared" si="1"/>
        <v>8.4870000000000001</v>
      </c>
      <c r="O12" s="30">
        <f t="shared" si="2"/>
        <v>169.74</v>
      </c>
      <c r="P12" s="40">
        <f t="shared" si="3"/>
        <v>138</v>
      </c>
      <c r="Q12" s="16">
        <f t="shared" ref="Q12:Q15" si="6">L12*M12</f>
        <v>1.5870000000000002</v>
      </c>
      <c r="R12" s="17">
        <f t="shared" ref="R12" si="7">L12+Q12</f>
        <v>8.4870000000000001</v>
      </c>
    </row>
    <row r="13" spans="1:18" ht="39.6" x14ac:dyDescent="0.3">
      <c r="A13" s="83" t="s">
        <v>81</v>
      </c>
      <c r="B13" s="11" t="s">
        <v>35</v>
      </c>
      <c r="C13" s="73" t="s">
        <v>9</v>
      </c>
      <c r="D13" s="24"/>
      <c r="E13" s="24">
        <v>4</v>
      </c>
      <c r="F13" s="24"/>
      <c r="G13" s="25"/>
      <c r="H13" s="25"/>
      <c r="I13" s="25"/>
      <c r="J13" s="72"/>
      <c r="K13" s="90">
        <f t="shared" si="0"/>
        <v>4</v>
      </c>
      <c r="L13" s="30">
        <v>29</v>
      </c>
      <c r="M13" s="31">
        <v>0.23</v>
      </c>
      <c r="N13" s="30">
        <f t="shared" si="1"/>
        <v>35.67</v>
      </c>
      <c r="O13" s="30">
        <f t="shared" si="2"/>
        <v>142.68</v>
      </c>
      <c r="P13" s="40">
        <f t="shared" si="3"/>
        <v>116</v>
      </c>
      <c r="Q13" s="16">
        <f t="shared" si="6"/>
        <v>6.67</v>
      </c>
      <c r="R13" s="17">
        <f>L13+Q13</f>
        <v>35.67</v>
      </c>
    </row>
    <row r="14" spans="1:18" ht="39" x14ac:dyDescent="0.3">
      <c r="A14" s="83" t="s">
        <v>82</v>
      </c>
      <c r="B14" s="74" t="s">
        <v>44</v>
      </c>
      <c r="C14" s="73" t="s">
        <v>9</v>
      </c>
      <c r="D14" s="24"/>
      <c r="E14" s="24">
        <v>15</v>
      </c>
      <c r="F14" s="24"/>
      <c r="G14" s="25"/>
      <c r="H14" s="25"/>
      <c r="I14" s="25"/>
      <c r="J14" s="72"/>
      <c r="K14" s="90">
        <f t="shared" si="0"/>
        <v>15</v>
      </c>
      <c r="L14" s="30">
        <v>5.41</v>
      </c>
      <c r="M14" s="31">
        <v>0.23</v>
      </c>
      <c r="N14" s="30">
        <f t="shared" si="1"/>
        <v>6.6543000000000001</v>
      </c>
      <c r="O14" s="30">
        <f t="shared" si="2"/>
        <v>99.814499999999995</v>
      </c>
      <c r="P14" s="40">
        <f t="shared" si="3"/>
        <v>81.150000000000006</v>
      </c>
      <c r="Q14" s="16">
        <f t="shared" si="6"/>
        <v>1.2443000000000002</v>
      </c>
      <c r="R14" s="17">
        <f>N14/1.23</f>
        <v>5.41</v>
      </c>
    </row>
    <row r="15" spans="1:18" ht="92.4" x14ac:dyDescent="0.3">
      <c r="A15" s="83" t="s">
        <v>83</v>
      </c>
      <c r="B15" s="11" t="s">
        <v>54</v>
      </c>
      <c r="C15" s="73" t="s">
        <v>38</v>
      </c>
      <c r="D15" s="24"/>
      <c r="E15" s="24">
        <v>780</v>
      </c>
      <c r="F15" s="24">
        <v>20</v>
      </c>
      <c r="G15" s="24"/>
      <c r="H15" s="28">
        <v>15</v>
      </c>
      <c r="I15" s="25"/>
      <c r="J15" s="72"/>
      <c r="K15" s="90">
        <f t="shared" si="0"/>
        <v>815</v>
      </c>
      <c r="L15" s="30">
        <v>17.559999999999999</v>
      </c>
      <c r="M15" s="31">
        <v>0.23</v>
      </c>
      <c r="N15" s="30">
        <v>21.6</v>
      </c>
      <c r="O15" s="30">
        <f t="shared" si="2"/>
        <v>17604</v>
      </c>
      <c r="P15" s="40">
        <f t="shared" si="3"/>
        <v>14311.4</v>
      </c>
      <c r="Q15" s="16">
        <f t="shared" si="6"/>
        <v>4.0388000000000002</v>
      </c>
      <c r="R15" s="17">
        <f t="shared" ref="R15:R46" si="8">N15/1.23</f>
        <v>17.560975609756099</v>
      </c>
    </row>
    <row r="16" spans="1:18" ht="66" x14ac:dyDescent="0.3">
      <c r="A16" s="83" t="s">
        <v>84</v>
      </c>
      <c r="B16" s="11" t="s">
        <v>22</v>
      </c>
      <c r="C16" s="73" t="s">
        <v>5</v>
      </c>
      <c r="D16" s="24">
        <v>250</v>
      </c>
      <c r="E16" s="24">
        <v>1200</v>
      </c>
      <c r="F16" s="24">
        <v>20</v>
      </c>
      <c r="G16" s="25"/>
      <c r="H16" s="27"/>
      <c r="I16" s="24">
        <v>72</v>
      </c>
      <c r="J16" s="72"/>
      <c r="K16" s="90">
        <f t="shared" si="0"/>
        <v>1542</v>
      </c>
      <c r="L16" s="30">
        <v>3.99</v>
      </c>
      <c r="M16" s="31">
        <v>0.23</v>
      </c>
      <c r="N16" s="30">
        <f>L16*M16+L16</f>
        <v>4.9077000000000002</v>
      </c>
      <c r="O16" s="30">
        <f t="shared" si="2"/>
        <v>7567.6734000000006</v>
      </c>
      <c r="P16" s="40">
        <f t="shared" si="3"/>
        <v>6152.58</v>
      </c>
      <c r="Q16" s="16">
        <f t="shared" ref="Q16:Q46" si="9">L16*M16</f>
        <v>0.91770000000000007</v>
      </c>
      <c r="R16" s="17">
        <f t="shared" si="8"/>
        <v>3.99</v>
      </c>
    </row>
    <row r="17" spans="1:18" ht="54.6" x14ac:dyDescent="0.3">
      <c r="A17" s="83" t="s">
        <v>85</v>
      </c>
      <c r="B17" s="11" t="s">
        <v>55</v>
      </c>
      <c r="C17" s="73" t="s">
        <v>4</v>
      </c>
      <c r="D17" s="24"/>
      <c r="E17" s="24"/>
      <c r="F17" s="24"/>
      <c r="G17" s="25"/>
      <c r="H17" s="25"/>
      <c r="I17" s="24">
        <v>5</v>
      </c>
      <c r="J17" s="72"/>
      <c r="K17" s="90">
        <f t="shared" si="0"/>
        <v>5</v>
      </c>
      <c r="L17" s="30">
        <v>77</v>
      </c>
      <c r="M17" s="31">
        <v>0.23</v>
      </c>
      <c r="N17" s="30">
        <f>L17*M17+L17</f>
        <v>94.710000000000008</v>
      </c>
      <c r="O17" s="30">
        <f t="shared" si="2"/>
        <v>473.55000000000007</v>
      </c>
      <c r="P17" s="40">
        <f t="shared" si="3"/>
        <v>385</v>
      </c>
      <c r="Q17" s="19">
        <f t="shared" si="9"/>
        <v>17.71</v>
      </c>
      <c r="R17" s="17">
        <f t="shared" si="8"/>
        <v>77.000000000000014</v>
      </c>
    </row>
    <row r="18" spans="1:18" ht="52.8" x14ac:dyDescent="0.3">
      <c r="A18" s="83" t="s">
        <v>86</v>
      </c>
      <c r="B18" s="11" t="s">
        <v>36</v>
      </c>
      <c r="C18" s="73" t="s">
        <v>5</v>
      </c>
      <c r="D18" s="24"/>
      <c r="E18" s="24">
        <v>66</v>
      </c>
      <c r="F18" s="24"/>
      <c r="G18" s="25"/>
      <c r="H18" s="25"/>
      <c r="I18" s="25"/>
      <c r="J18" s="72"/>
      <c r="K18" s="90">
        <f t="shared" si="0"/>
        <v>66</v>
      </c>
      <c r="L18" s="30">
        <v>23.2</v>
      </c>
      <c r="M18" s="31">
        <v>0.23</v>
      </c>
      <c r="N18" s="30">
        <f>L18*M18+L18</f>
        <v>28.536000000000001</v>
      </c>
      <c r="O18" s="30">
        <f t="shared" si="2"/>
        <v>1883.3760000000002</v>
      </c>
      <c r="P18" s="40">
        <f t="shared" si="3"/>
        <v>1531.2</v>
      </c>
      <c r="Q18" s="19">
        <f t="shared" si="9"/>
        <v>5.3360000000000003</v>
      </c>
      <c r="R18" s="17">
        <f t="shared" si="8"/>
        <v>23.200000000000003</v>
      </c>
    </row>
    <row r="19" spans="1:18" ht="26.4" x14ac:dyDescent="0.3">
      <c r="A19" s="83" t="s">
        <v>87</v>
      </c>
      <c r="B19" s="11" t="s">
        <v>32</v>
      </c>
      <c r="C19" s="73" t="s">
        <v>1</v>
      </c>
      <c r="D19" s="24"/>
      <c r="E19" s="24">
        <v>10</v>
      </c>
      <c r="F19" s="24">
        <v>4</v>
      </c>
      <c r="G19" s="25"/>
      <c r="H19" s="25"/>
      <c r="I19" s="25"/>
      <c r="J19" s="72"/>
      <c r="K19" s="90">
        <f t="shared" si="0"/>
        <v>14</v>
      </c>
      <c r="L19" s="30">
        <v>30</v>
      </c>
      <c r="M19" s="31">
        <v>0.23</v>
      </c>
      <c r="N19" s="30">
        <f>L19*M19+L19</f>
        <v>36.9</v>
      </c>
      <c r="O19" s="30">
        <f t="shared" si="2"/>
        <v>516.6</v>
      </c>
      <c r="P19" s="40">
        <f t="shared" si="3"/>
        <v>420</v>
      </c>
      <c r="Q19" s="20">
        <f t="shared" si="9"/>
        <v>6.9</v>
      </c>
      <c r="R19" s="21">
        <f t="shared" si="8"/>
        <v>30</v>
      </c>
    </row>
    <row r="20" spans="1:18" ht="39.6" x14ac:dyDescent="0.3">
      <c r="A20" s="83" t="s">
        <v>88</v>
      </c>
      <c r="B20" s="11" t="s">
        <v>73</v>
      </c>
      <c r="C20" s="73" t="s">
        <v>9</v>
      </c>
      <c r="D20" s="24"/>
      <c r="E20" s="24">
        <v>4</v>
      </c>
      <c r="F20" s="24"/>
      <c r="G20" s="25"/>
      <c r="H20" s="27"/>
      <c r="I20" s="25"/>
      <c r="J20" s="72"/>
      <c r="K20" s="90">
        <f t="shared" si="0"/>
        <v>4</v>
      </c>
      <c r="L20" s="30">
        <v>95</v>
      </c>
      <c r="M20" s="31">
        <v>0.23</v>
      </c>
      <c r="N20" s="30">
        <f>L20*M20+L20</f>
        <v>116.85</v>
      </c>
      <c r="O20" s="30">
        <f t="shared" si="2"/>
        <v>467.4</v>
      </c>
      <c r="P20" s="40">
        <f t="shared" si="3"/>
        <v>380</v>
      </c>
      <c r="Q20" s="20">
        <f t="shared" si="9"/>
        <v>21.85</v>
      </c>
      <c r="R20" s="21">
        <f t="shared" si="8"/>
        <v>95</v>
      </c>
    </row>
    <row r="21" spans="1:18" ht="26.4" x14ac:dyDescent="0.3">
      <c r="A21" s="83" t="s">
        <v>89</v>
      </c>
      <c r="B21" s="11" t="s">
        <v>27</v>
      </c>
      <c r="C21" s="73" t="s">
        <v>1</v>
      </c>
      <c r="D21" s="24"/>
      <c r="E21" s="24">
        <v>10</v>
      </c>
      <c r="F21" s="24"/>
      <c r="G21" s="25"/>
      <c r="H21" s="27"/>
      <c r="I21" s="25"/>
      <c r="J21" s="72"/>
      <c r="K21" s="90">
        <f t="shared" si="0"/>
        <v>10</v>
      </c>
      <c r="L21" s="30">
        <v>6.14</v>
      </c>
      <c r="M21" s="31">
        <v>0.23</v>
      </c>
      <c r="N21" s="30">
        <f t="shared" ref="N21:N48" si="10">L21*M21+L21</f>
        <v>7.5521999999999991</v>
      </c>
      <c r="O21" s="30">
        <f t="shared" si="2"/>
        <v>75.521999999999991</v>
      </c>
      <c r="P21" s="40">
        <f t="shared" si="3"/>
        <v>61.4</v>
      </c>
      <c r="Q21" s="20">
        <f t="shared" si="9"/>
        <v>1.4121999999999999</v>
      </c>
      <c r="R21" s="21">
        <f t="shared" si="8"/>
        <v>6.14</v>
      </c>
    </row>
    <row r="22" spans="1:18" ht="39.6" x14ac:dyDescent="0.3">
      <c r="A22" s="83" t="s">
        <v>90</v>
      </c>
      <c r="B22" s="11" t="s">
        <v>34</v>
      </c>
      <c r="C22" s="73" t="s">
        <v>1</v>
      </c>
      <c r="D22" s="24"/>
      <c r="E22" s="24">
        <v>6</v>
      </c>
      <c r="F22" s="24"/>
      <c r="G22" s="25"/>
      <c r="H22" s="27"/>
      <c r="I22" s="25"/>
      <c r="J22" s="72"/>
      <c r="K22" s="90">
        <f t="shared" si="0"/>
        <v>6</v>
      </c>
      <c r="L22" s="30">
        <v>39</v>
      </c>
      <c r="M22" s="31">
        <v>0.23</v>
      </c>
      <c r="N22" s="30">
        <f t="shared" si="10"/>
        <v>47.97</v>
      </c>
      <c r="O22" s="30">
        <f t="shared" si="2"/>
        <v>287.82</v>
      </c>
      <c r="P22" s="40">
        <f t="shared" si="3"/>
        <v>234</v>
      </c>
      <c r="Q22" s="20">
        <f t="shared" si="9"/>
        <v>8.9700000000000006</v>
      </c>
      <c r="R22" s="21">
        <f t="shared" si="8"/>
        <v>39</v>
      </c>
    </row>
    <row r="23" spans="1:18" ht="26.4" x14ac:dyDescent="0.3">
      <c r="A23" s="83" t="s">
        <v>91</v>
      </c>
      <c r="B23" s="11" t="s">
        <v>33</v>
      </c>
      <c r="C23" s="73" t="s">
        <v>1</v>
      </c>
      <c r="D23" s="24"/>
      <c r="E23" s="24">
        <v>6</v>
      </c>
      <c r="F23" s="24"/>
      <c r="G23" s="25"/>
      <c r="H23" s="27"/>
      <c r="I23" s="25"/>
      <c r="J23" s="72"/>
      <c r="K23" s="90">
        <f t="shared" si="0"/>
        <v>6</v>
      </c>
      <c r="L23" s="30">
        <v>9.06</v>
      </c>
      <c r="M23" s="31">
        <v>0.23</v>
      </c>
      <c r="N23" s="30">
        <f t="shared" si="10"/>
        <v>11.143800000000001</v>
      </c>
      <c r="O23" s="30">
        <f t="shared" si="2"/>
        <v>66.862800000000007</v>
      </c>
      <c r="P23" s="40">
        <f t="shared" si="3"/>
        <v>54.36</v>
      </c>
      <c r="Q23" s="20">
        <f t="shared" si="9"/>
        <v>2.0838000000000001</v>
      </c>
      <c r="R23" s="21">
        <f t="shared" si="8"/>
        <v>9.06</v>
      </c>
    </row>
    <row r="24" spans="1:18" ht="26.4" x14ac:dyDescent="0.3">
      <c r="A24" s="83" t="s">
        <v>92</v>
      </c>
      <c r="B24" s="11" t="s">
        <v>31</v>
      </c>
      <c r="C24" s="73" t="s">
        <v>1</v>
      </c>
      <c r="D24" s="24"/>
      <c r="E24" s="24">
        <v>4</v>
      </c>
      <c r="F24" s="24"/>
      <c r="G24" s="25"/>
      <c r="H24" s="27"/>
      <c r="I24" s="25"/>
      <c r="J24" s="72"/>
      <c r="K24" s="90">
        <f t="shared" si="0"/>
        <v>4</v>
      </c>
      <c r="L24" s="30">
        <v>51.42</v>
      </c>
      <c r="M24" s="31">
        <v>0.23</v>
      </c>
      <c r="N24" s="30">
        <f t="shared" si="10"/>
        <v>63.246600000000001</v>
      </c>
      <c r="O24" s="30">
        <f t="shared" si="2"/>
        <v>252.9864</v>
      </c>
      <c r="P24" s="40">
        <f t="shared" si="3"/>
        <v>205.68</v>
      </c>
      <c r="Q24" s="20">
        <f t="shared" si="9"/>
        <v>11.826600000000001</v>
      </c>
      <c r="R24" s="21">
        <f t="shared" si="8"/>
        <v>51.42</v>
      </c>
    </row>
    <row r="25" spans="1:18" ht="71.25" customHeight="1" x14ac:dyDescent="0.3">
      <c r="A25" s="83" t="s">
        <v>93</v>
      </c>
      <c r="B25" s="11" t="s">
        <v>28</v>
      </c>
      <c r="C25" s="73" t="s">
        <v>6</v>
      </c>
      <c r="D25" s="24"/>
      <c r="E25" s="24">
        <v>80</v>
      </c>
      <c r="F25" s="24"/>
      <c r="G25" s="25"/>
      <c r="H25" s="27"/>
      <c r="I25" s="25"/>
      <c r="J25" s="72"/>
      <c r="K25" s="90">
        <f t="shared" si="0"/>
        <v>80</v>
      </c>
      <c r="L25" s="30">
        <v>5.43</v>
      </c>
      <c r="M25" s="31">
        <v>0.23</v>
      </c>
      <c r="N25" s="30">
        <f t="shared" si="10"/>
        <v>6.6788999999999996</v>
      </c>
      <c r="O25" s="30">
        <f t="shared" si="2"/>
        <v>534.31200000000001</v>
      </c>
      <c r="P25" s="40">
        <f t="shared" si="3"/>
        <v>434.4</v>
      </c>
      <c r="Q25" s="20">
        <f t="shared" si="9"/>
        <v>1.2488999999999999</v>
      </c>
      <c r="R25" s="21">
        <f t="shared" si="8"/>
        <v>5.43</v>
      </c>
    </row>
    <row r="26" spans="1:18" ht="114" customHeight="1" x14ac:dyDescent="0.3">
      <c r="A26" s="83" t="s">
        <v>94</v>
      </c>
      <c r="B26" s="11" t="s">
        <v>56</v>
      </c>
      <c r="C26" s="73" t="s">
        <v>7</v>
      </c>
      <c r="D26" s="24"/>
      <c r="E26" s="24">
        <v>60</v>
      </c>
      <c r="F26" s="24">
        <v>40</v>
      </c>
      <c r="G26" s="25"/>
      <c r="H26" s="27"/>
      <c r="I26" s="25"/>
      <c r="J26" s="72"/>
      <c r="K26" s="90">
        <f t="shared" si="0"/>
        <v>100</v>
      </c>
      <c r="L26" s="30">
        <v>11.4</v>
      </c>
      <c r="M26" s="31">
        <v>0.23</v>
      </c>
      <c r="N26" s="30">
        <f t="shared" si="10"/>
        <v>14.022</v>
      </c>
      <c r="O26" s="30">
        <f t="shared" si="2"/>
        <v>1402.2</v>
      </c>
      <c r="P26" s="40">
        <f t="shared" si="3"/>
        <v>1140</v>
      </c>
      <c r="Q26" s="20">
        <f t="shared" si="9"/>
        <v>2.6220000000000003</v>
      </c>
      <c r="R26" s="21">
        <f t="shared" si="8"/>
        <v>11.4</v>
      </c>
    </row>
    <row r="27" spans="1:18" ht="118.8" x14ac:dyDescent="0.3">
      <c r="A27" s="83" t="s">
        <v>95</v>
      </c>
      <c r="B27" s="11" t="s">
        <v>57</v>
      </c>
      <c r="C27" s="73" t="s">
        <v>45</v>
      </c>
      <c r="D27" s="24"/>
      <c r="E27" s="24">
        <v>2</v>
      </c>
      <c r="F27" s="24"/>
      <c r="G27" s="25"/>
      <c r="H27" s="25"/>
      <c r="I27" s="25"/>
      <c r="J27" s="72"/>
      <c r="K27" s="90">
        <f t="shared" si="0"/>
        <v>2</v>
      </c>
      <c r="L27" s="30">
        <v>356.11</v>
      </c>
      <c r="M27" s="31">
        <v>0.08</v>
      </c>
      <c r="N27" s="30">
        <f>L27*M27+L27</f>
        <v>384.59880000000004</v>
      </c>
      <c r="O27" s="30">
        <f t="shared" si="2"/>
        <v>769.19760000000008</v>
      </c>
      <c r="P27" s="40">
        <f t="shared" si="3"/>
        <v>712.22</v>
      </c>
      <c r="Q27" s="19">
        <f t="shared" si="9"/>
        <v>28.488800000000001</v>
      </c>
      <c r="R27" s="17">
        <f t="shared" si="8"/>
        <v>312.68195121951226</v>
      </c>
    </row>
    <row r="28" spans="1:18" ht="409.2" customHeight="1" x14ac:dyDescent="0.3">
      <c r="A28" s="83" t="s">
        <v>96</v>
      </c>
      <c r="B28" s="33" t="s">
        <v>24</v>
      </c>
      <c r="C28" s="73" t="s">
        <v>7</v>
      </c>
      <c r="D28" s="24"/>
      <c r="E28" s="24">
        <v>800</v>
      </c>
      <c r="F28" s="24">
        <v>35</v>
      </c>
      <c r="G28" s="25"/>
      <c r="H28" s="25"/>
      <c r="I28" s="25"/>
      <c r="J28" s="72"/>
      <c r="K28" s="90">
        <f t="shared" si="0"/>
        <v>835</v>
      </c>
      <c r="L28" s="30">
        <v>16.14</v>
      </c>
      <c r="M28" s="31">
        <v>0.23</v>
      </c>
      <c r="N28" s="30">
        <f t="shared" si="10"/>
        <v>19.8522</v>
      </c>
      <c r="O28" s="30">
        <f t="shared" si="2"/>
        <v>16576.587</v>
      </c>
      <c r="P28" s="40">
        <f t="shared" si="3"/>
        <v>13476.9</v>
      </c>
      <c r="Q28" s="22">
        <f t="shared" si="9"/>
        <v>3.7122000000000002</v>
      </c>
      <c r="R28" s="23">
        <f>N28/1.23</f>
        <v>16.14</v>
      </c>
    </row>
    <row r="29" spans="1:18" ht="132" x14ac:dyDescent="0.3">
      <c r="A29" s="83" t="s">
        <v>97</v>
      </c>
      <c r="B29" s="11" t="s">
        <v>25</v>
      </c>
      <c r="C29" s="73" t="s">
        <v>7</v>
      </c>
      <c r="D29" s="24"/>
      <c r="E29" s="24">
        <v>6</v>
      </c>
      <c r="F29" s="24">
        <v>6</v>
      </c>
      <c r="G29" s="25"/>
      <c r="H29" s="25"/>
      <c r="I29" s="25"/>
      <c r="J29" s="25"/>
      <c r="K29" s="90">
        <f t="shared" si="0"/>
        <v>12</v>
      </c>
      <c r="L29" s="30">
        <v>15.99</v>
      </c>
      <c r="M29" s="31">
        <v>0.23</v>
      </c>
      <c r="N29" s="30">
        <f>L29*M29+L29</f>
        <v>19.6677</v>
      </c>
      <c r="O29" s="30">
        <f t="shared" si="2"/>
        <v>236.01240000000001</v>
      </c>
      <c r="P29" s="40">
        <f t="shared" si="3"/>
        <v>191.88</v>
      </c>
      <c r="Q29" s="20">
        <f t="shared" si="9"/>
        <v>3.6777000000000002</v>
      </c>
      <c r="R29" s="21">
        <f t="shared" si="8"/>
        <v>15.99</v>
      </c>
    </row>
    <row r="30" spans="1:18" ht="105.6" x14ac:dyDescent="0.3">
      <c r="A30" s="83" t="s">
        <v>98</v>
      </c>
      <c r="B30" s="13" t="s">
        <v>58</v>
      </c>
      <c r="C30" s="73" t="s">
        <v>39</v>
      </c>
      <c r="D30" s="24"/>
      <c r="E30" s="24"/>
      <c r="F30" s="24">
        <v>8</v>
      </c>
      <c r="G30" s="25"/>
      <c r="H30" s="25"/>
      <c r="I30" s="25"/>
      <c r="J30" s="25"/>
      <c r="K30" s="90">
        <f t="shared" si="0"/>
        <v>8</v>
      </c>
      <c r="L30" s="30">
        <v>139.94999999999999</v>
      </c>
      <c r="M30" s="31">
        <v>0.23</v>
      </c>
      <c r="N30" s="30">
        <f t="shared" si="10"/>
        <v>172.13849999999999</v>
      </c>
      <c r="O30" s="30">
        <f t="shared" si="2"/>
        <v>1377.1079999999999</v>
      </c>
      <c r="P30" s="40">
        <f t="shared" si="3"/>
        <v>1119.5999999999999</v>
      </c>
      <c r="Q30" s="20">
        <f t="shared" si="9"/>
        <v>32.188499999999998</v>
      </c>
      <c r="R30" s="21">
        <f t="shared" si="8"/>
        <v>139.94999999999999</v>
      </c>
    </row>
    <row r="31" spans="1:18" ht="39.6" x14ac:dyDescent="0.3">
      <c r="A31" s="83" t="s">
        <v>99</v>
      </c>
      <c r="B31" s="11" t="s">
        <v>29</v>
      </c>
      <c r="C31" s="73" t="s">
        <v>9</v>
      </c>
      <c r="D31" s="24"/>
      <c r="E31" s="24">
        <v>40</v>
      </c>
      <c r="F31" s="24"/>
      <c r="G31" s="25"/>
      <c r="H31" s="25"/>
      <c r="I31" s="25"/>
      <c r="J31" s="25"/>
      <c r="K31" s="90">
        <f t="shared" si="0"/>
        <v>40</v>
      </c>
      <c r="L31" s="30">
        <v>13.6</v>
      </c>
      <c r="M31" s="31">
        <v>0.23</v>
      </c>
      <c r="N31" s="30">
        <f t="shared" si="10"/>
        <v>16.728000000000002</v>
      </c>
      <c r="O31" s="30">
        <f t="shared" si="2"/>
        <v>669.12000000000012</v>
      </c>
      <c r="P31" s="40">
        <f t="shared" si="3"/>
        <v>544</v>
      </c>
      <c r="Q31" s="20">
        <f t="shared" si="9"/>
        <v>3.1280000000000001</v>
      </c>
      <c r="R31" s="21">
        <f t="shared" si="8"/>
        <v>13.600000000000001</v>
      </c>
    </row>
    <row r="32" spans="1:18" ht="58.95" customHeight="1" x14ac:dyDescent="0.3">
      <c r="A32" s="83" t="s">
        <v>100</v>
      </c>
      <c r="B32" s="11" t="s">
        <v>30</v>
      </c>
      <c r="C32" s="73" t="s">
        <v>9</v>
      </c>
      <c r="D32" s="24"/>
      <c r="E32" s="24">
        <v>45</v>
      </c>
      <c r="F32" s="24"/>
      <c r="G32" s="25"/>
      <c r="H32" s="25"/>
      <c r="I32" s="25"/>
      <c r="J32" s="25"/>
      <c r="K32" s="90">
        <f t="shared" si="0"/>
        <v>45</v>
      </c>
      <c r="L32" s="30">
        <v>18.98</v>
      </c>
      <c r="M32" s="31">
        <v>0.23</v>
      </c>
      <c r="N32" s="30">
        <f t="shared" si="10"/>
        <v>23.345400000000001</v>
      </c>
      <c r="O32" s="30">
        <f t="shared" si="2"/>
        <v>1050.5430000000001</v>
      </c>
      <c r="P32" s="40">
        <f t="shared" si="3"/>
        <v>854.1</v>
      </c>
      <c r="Q32" s="20">
        <f t="shared" si="9"/>
        <v>4.3654000000000002</v>
      </c>
      <c r="R32" s="21">
        <f t="shared" si="8"/>
        <v>18.98</v>
      </c>
    </row>
    <row r="33" spans="1:18" ht="29.4" customHeight="1" x14ac:dyDescent="0.3">
      <c r="A33" s="83" t="s">
        <v>101</v>
      </c>
      <c r="B33" s="14" t="s">
        <v>26</v>
      </c>
      <c r="C33" s="73" t="s">
        <v>1</v>
      </c>
      <c r="D33" s="24"/>
      <c r="E33" s="24">
        <v>24</v>
      </c>
      <c r="F33" s="24">
        <v>30</v>
      </c>
      <c r="G33" s="25"/>
      <c r="H33" s="25"/>
      <c r="I33" s="25"/>
      <c r="J33" s="25"/>
      <c r="K33" s="90">
        <f t="shared" si="0"/>
        <v>54</v>
      </c>
      <c r="L33" s="30">
        <v>5.74</v>
      </c>
      <c r="M33" s="31">
        <v>0.23</v>
      </c>
      <c r="N33" s="30">
        <f t="shared" si="10"/>
        <v>7.0602</v>
      </c>
      <c r="O33" s="30">
        <f t="shared" si="2"/>
        <v>381.25080000000003</v>
      </c>
      <c r="P33" s="40">
        <f t="shared" si="3"/>
        <v>309.96000000000004</v>
      </c>
      <c r="Q33" s="20">
        <f t="shared" si="9"/>
        <v>1.3202</v>
      </c>
      <c r="R33" s="21">
        <f t="shared" si="8"/>
        <v>5.74</v>
      </c>
    </row>
    <row r="34" spans="1:18" ht="50.4" customHeight="1" x14ac:dyDescent="0.3">
      <c r="A34" s="83" t="s">
        <v>102</v>
      </c>
      <c r="B34" s="11" t="s">
        <v>23</v>
      </c>
      <c r="C34" s="73" t="s">
        <v>8</v>
      </c>
      <c r="D34" s="24"/>
      <c r="E34" s="24">
        <v>80</v>
      </c>
      <c r="F34" s="24">
        <v>20</v>
      </c>
      <c r="G34" s="25"/>
      <c r="H34" s="25"/>
      <c r="I34" s="25"/>
      <c r="J34" s="25"/>
      <c r="K34" s="90">
        <f t="shared" si="0"/>
        <v>100</v>
      </c>
      <c r="L34" s="30">
        <v>27.9</v>
      </c>
      <c r="M34" s="31">
        <v>0.23</v>
      </c>
      <c r="N34" s="30">
        <f t="shared" si="10"/>
        <v>34.317</v>
      </c>
      <c r="O34" s="30">
        <f t="shared" si="2"/>
        <v>3431.7</v>
      </c>
      <c r="P34" s="40">
        <f t="shared" si="3"/>
        <v>2790</v>
      </c>
      <c r="Q34" s="20">
        <f t="shared" si="9"/>
        <v>6.4169999999999998</v>
      </c>
      <c r="R34" s="21">
        <f t="shared" si="8"/>
        <v>27.900000000000002</v>
      </c>
    </row>
    <row r="35" spans="1:18" ht="60" customHeight="1" x14ac:dyDescent="0.3">
      <c r="A35" s="83" t="s">
        <v>103</v>
      </c>
      <c r="B35" s="12" t="s">
        <v>59</v>
      </c>
      <c r="C35" s="73" t="s">
        <v>9</v>
      </c>
      <c r="D35" s="24"/>
      <c r="E35" s="24">
        <v>4</v>
      </c>
      <c r="F35" s="24"/>
      <c r="G35" s="25"/>
      <c r="H35" s="25"/>
      <c r="I35" s="25"/>
      <c r="J35" s="25"/>
      <c r="K35" s="90">
        <f t="shared" si="0"/>
        <v>4</v>
      </c>
      <c r="L35" s="30">
        <v>95</v>
      </c>
      <c r="M35" s="31">
        <v>0.23</v>
      </c>
      <c r="N35" s="30">
        <f t="shared" si="10"/>
        <v>116.85</v>
      </c>
      <c r="O35" s="30">
        <f t="shared" si="2"/>
        <v>467.4</v>
      </c>
      <c r="P35" s="40">
        <f t="shared" si="3"/>
        <v>380</v>
      </c>
      <c r="Q35" s="20">
        <f t="shared" si="9"/>
        <v>21.85</v>
      </c>
      <c r="R35" s="21">
        <f t="shared" si="8"/>
        <v>95</v>
      </c>
    </row>
    <row r="36" spans="1:18" ht="97.2" customHeight="1" x14ac:dyDescent="0.3">
      <c r="A36" s="83" t="s">
        <v>104</v>
      </c>
      <c r="B36" s="11" t="s">
        <v>65</v>
      </c>
      <c r="C36" s="73" t="s">
        <v>7</v>
      </c>
      <c r="D36" s="24"/>
      <c r="E36" s="24">
        <v>174</v>
      </c>
      <c r="F36" s="24"/>
      <c r="G36" s="25"/>
      <c r="H36" s="25"/>
      <c r="I36" s="25"/>
      <c r="J36" s="25"/>
      <c r="K36" s="90">
        <f t="shared" si="0"/>
        <v>174</v>
      </c>
      <c r="L36" s="30">
        <v>34.5</v>
      </c>
      <c r="M36" s="31">
        <v>0.23</v>
      </c>
      <c r="N36" s="30">
        <f>L36*M36+L36</f>
        <v>42.435000000000002</v>
      </c>
      <c r="O36" s="30">
        <f t="shared" si="2"/>
        <v>7383.6900000000005</v>
      </c>
      <c r="P36" s="40">
        <f t="shared" si="3"/>
        <v>6003</v>
      </c>
      <c r="Q36" s="20">
        <f t="shared" si="9"/>
        <v>7.9350000000000005</v>
      </c>
      <c r="R36" s="21">
        <f t="shared" si="8"/>
        <v>34.5</v>
      </c>
    </row>
    <row r="37" spans="1:18" ht="145.19999999999999" x14ac:dyDescent="0.3">
      <c r="A37" s="83" t="s">
        <v>105</v>
      </c>
      <c r="B37" s="11" t="s">
        <v>60</v>
      </c>
      <c r="C37" s="73" t="s">
        <v>7</v>
      </c>
      <c r="D37" s="24"/>
      <c r="E37" s="24">
        <v>26</v>
      </c>
      <c r="F37" s="24">
        <v>10</v>
      </c>
      <c r="G37" s="25"/>
      <c r="H37" s="25"/>
      <c r="I37" s="25"/>
      <c r="J37" s="25"/>
      <c r="K37" s="90">
        <f t="shared" si="0"/>
        <v>36</v>
      </c>
      <c r="L37" s="30">
        <v>61.24</v>
      </c>
      <c r="M37" s="31">
        <v>0.23</v>
      </c>
      <c r="N37" s="30">
        <f t="shared" si="10"/>
        <v>75.325199999999995</v>
      </c>
      <c r="O37" s="30">
        <f t="shared" si="2"/>
        <v>2711.7071999999998</v>
      </c>
      <c r="P37" s="40">
        <f t="shared" si="3"/>
        <v>2204.64</v>
      </c>
      <c r="Q37" s="20">
        <f t="shared" si="9"/>
        <v>14.0852</v>
      </c>
      <c r="R37" s="21">
        <f t="shared" si="8"/>
        <v>61.239999999999995</v>
      </c>
    </row>
    <row r="38" spans="1:18" x14ac:dyDescent="0.3">
      <c r="A38" s="83" t="s">
        <v>106</v>
      </c>
      <c r="B38" s="11" t="s">
        <v>61</v>
      </c>
      <c r="C38" s="73" t="s">
        <v>9</v>
      </c>
      <c r="D38" s="24"/>
      <c r="E38" s="24">
        <v>8</v>
      </c>
      <c r="F38" s="24">
        <v>2</v>
      </c>
      <c r="G38" s="25"/>
      <c r="H38" s="25"/>
      <c r="I38" s="25"/>
      <c r="J38" s="25"/>
      <c r="K38" s="90">
        <f t="shared" si="0"/>
        <v>10</v>
      </c>
      <c r="L38" s="32">
        <v>81</v>
      </c>
      <c r="M38" s="31">
        <v>0.23</v>
      </c>
      <c r="N38" s="30">
        <f t="shared" si="10"/>
        <v>99.63</v>
      </c>
      <c r="O38" s="30">
        <f t="shared" si="2"/>
        <v>996.3</v>
      </c>
      <c r="P38" s="40">
        <f t="shared" si="3"/>
        <v>810</v>
      </c>
      <c r="Q38" s="20">
        <f t="shared" si="9"/>
        <v>18.630000000000003</v>
      </c>
      <c r="R38" s="21">
        <f t="shared" si="8"/>
        <v>81</v>
      </c>
    </row>
    <row r="39" spans="1:18" ht="18.600000000000001" customHeight="1" x14ac:dyDescent="0.3">
      <c r="A39" s="83" t="s">
        <v>107</v>
      </c>
      <c r="B39" s="11" t="s">
        <v>62</v>
      </c>
      <c r="C39" s="73" t="s">
        <v>9</v>
      </c>
      <c r="D39" s="24"/>
      <c r="E39" s="24">
        <v>2</v>
      </c>
      <c r="F39" s="24"/>
      <c r="G39" s="25"/>
      <c r="H39" s="25"/>
      <c r="I39" s="25"/>
      <c r="J39" s="25"/>
      <c r="K39" s="90">
        <f t="shared" si="0"/>
        <v>2</v>
      </c>
      <c r="L39" s="32">
        <v>136.30000000000001</v>
      </c>
      <c r="M39" s="31">
        <v>0.23</v>
      </c>
      <c r="N39" s="30">
        <f t="shared" si="10"/>
        <v>167.649</v>
      </c>
      <c r="O39" s="30">
        <f t="shared" si="2"/>
        <v>335.298</v>
      </c>
      <c r="P39" s="40">
        <f t="shared" si="3"/>
        <v>272.60000000000002</v>
      </c>
      <c r="Q39" s="20">
        <f t="shared" si="9"/>
        <v>31.349000000000004</v>
      </c>
      <c r="R39" s="21">
        <f t="shared" si="8"/>
        <v>136.30000000000001</v>
      </c>
    </row>
    <row r="40" spans="1:18" ht="39.6" x14ac:dyDescent="0.3">
      <c r="A40" s="83" t="s">
        <v>108</v>
      </c>
      <c r="B40" s="11" t="s">
        <v>64</v>
      </c>
      <c r="C40" s="73" t="s">
        <v>4</v>
      </c>
      <c r="D40" s="24"/>
      <c r="E40" s="24"/>
      <c r="F40" s="24">
        <v>8</v>
      </c>
      <c r="G40" s="25"/>
      <c r="H40" s="29"/>
      <c r="I40" s="25"/>
      <c r="J40" s="25"/>
      <c r="K40" s="90">
        <f t="shared" si="0"/>
        <v>8</v>
      </c>
      <c r="L40" s="30">
        <v>153.15</v>
      </c>
      <c r="M40" s="31">
        <v>0.23</v>
      </c>
      <c r="N40" s="30">
        <v>188.374</v>
      </c>
      <c r="O40" s="30">
        <f t="shared" si="2"/>
        <v>1506.992</v>
      </c>
      <c r="P40" s="40">
        <f t="shared" si="3"/>
        <v>1225.2</v>
      </c>
      <c r="Q40" s="20">
        <f t="shared" si="9"/>
        <v>35.224500000000006</v>
      </c>
      <c r="R40" s="21">
        <f t="shared" si="8"/>
        <v>153.14959349593497</v>
      </c>
    </row>
    <row r="41" spans="1:18" ht="26.4" x14ac:dyDescent="0.3">
      <c r="A41" s="83" t="s">
        <v>109</v>
      </c>
      <c r="B41" s="11" t="s">
        <v>63</v>
      </c>
      <c r="C41" s="73" t="s">
        <v>9</v>
      </c>
      <c r="D41" s="24"/>
      <c r="E41" s="24"/>
      <c r="F41" s="24">
        <v>30</v>
      </c>
      <c r="G41" s="25"/>
      <c r="H41" s="29"/>
      <c r="I41" s="25"/>
      <c r="J41" s="25"/>
      <c r="K41" s="90">
        <f t="shared" si="0"/>
        <v>30</v>
      </c>
      <c r="L41" s="30">
        <v>21.56</v>
      </c>
      <c r="M41" s="31">
        <v>0.23</v>
      </c>
      <c r="N41" s="30">
        <v>26.5244</v>
      </c>
      <c r="O41" s="30">
        <f t="shared" si="2"/>
        <v>795.73199999999997</v>
      </c>
      <c r="P41" s="40">
        <f t="shared" si="3"/>
        <v>646.79999999999995</v>
      </c>
      <c r="Q41" s="20">
        <f t="shared" si="9"/>
        <v>4.9588000000000001</v>
      </c>
      <c r="R41" s="21">
        <f t="shared" si="8"/>
        <v>21.564552845528457</v>
      </c>
    </row>
    <row r="42" spans="1:18" ht="26.4" x14ac:dyDescent="0.3">
      <c r="A42" s="83" t="s">
        <v>110</v>
      </c>
      <c r="B42" s="15" t="s">
        <v>40</v>
      </c>
      <c r="C42" s="75" t="s">
        <v>4</v>
      </c>
      <c r="D42" s="24"/>
      <c r="E42" s="24"/>
      <c r="F42" s="24"/>
      <c r="G42" s="25"/>
      <c r="H42" s="29"/>
      <c r="I42" s="25"/>
      <c r="J42" s="24">
        <v>20</v>
      </c>
      <c r="K42" s="90">
        <f t="shared" si="0"/>
        <v>20</v>
      </c>
      <c r="L42" s="30">
        <v>98.41</v>
      </c>
      <c r="M42" s="31">
        <v>0.23</v>
      </c>
      <c r="N42" s="30">
        <v>121.0595</v>
      </c>
      <c r="O42" s="30">
        <f t="shared" si="2"/>
        <v>2421.19</v>
      </c>
      <c r="P42" s="40">
        <f t="shared" si="3"/>
        <v>1968.1999999999998</v>
      </c>
      <c r="Q42" s="20">
        <f t="shared" si="9"/>
        <v>22.6343</v>
      </c>
      <c r="R42" s="21">
        <f t="shared" si="8"/>
        <v>98.422357723577235</v>
      </c>
    </row>
    <row r="43" spans="1:18" ht="26.4" x14ac:dyDescent="0.3">
      <c r="A43" s="83" t="s">
        <v>111</v>
      </c>
      <c r="B43" s="15" t="s">
        <v>48</v>
      </c>
      <c r="C43" s="75" t="s">
        <v>42</v>
      </c>
      <c r="D43" s="24"/>
      <c r="E43" s="24"/>
      <c r="F43" s="24">
        <v>10</v>
      </c>
      <c r="G43" s="25"/>
      <c r="H43" s="29"/>
      <c r="I43" s="25"/>
      <c r="J43" s="24">
        <v>4</v>
      </c>
      <c r="K43" s="90">
        <f t="shared" si="0"/>
        <v>14</v>
      </c>
      <c r="L43" s="30">
        <v>63.81</v>
      </c>
      <c r="M43" s="31">
        <v>0.23</v>
      </c>
      <c r="N43" s="30">
        <f>L43*M43+L43</f>
        <v>78.4863</v>
      </c>
      <c r="O43" s="30">
        <f t="shared" si="2"/>
        <v>1098.8081999999999</v>
      </c>
      <c r="P43" s="40">
        <f t="shared" si="3"/>
        <v>893.34</v>
      </c>
      <c r="Q43" s="20">
        <f t="shared" si="9"/>
        <v>14.676300000000001</v>
      </c>
      <c r="R43" s="21">
        <f t="shared" si="8"/>
        <v>63.81</v>
      </c>
    </row>
    <row r="44" spans="1:18" ht="26.4" x14ac:dyDescent="0.3">
      <c r="A44" s="83" t="s">
        <v>112</v>
      </c>
      <c r="B44" s="15" t="s">
        <v>47</v>
      </c>
      <c r="C44" s="75" t="s">
        <v>1</v>
      </c>
      <c r="D44" s="24"/>
      <c r="E44" s="24"/>
      <c r="F44" s="24"/>
      <c r="G44" s="25"/>
      <c r="H44" s="29"/>
      <c r="I44" s="25"/>
      <c r="J44" s="24">
        <v>16</v>
      </c>
      <c r="K44" s="90">
        <f t="shared" si="0"/>
        <v>16</v>
      </c>
      <c r="L44" s="30">
        <v>11.4</v>
      </c>
      <c r="M44" s="31">
        <v>0.23</v>
      </c>
      <c r="N44" s="30">
        <f t="shared" si="10"/>
        <v>14.022</v>
      </c>
      <c r="O44" s="30">
        <f t="shared" si="2"/>
        <v>224.352</v>
      </c>
      <c r="P44" s="40">
        <f t="shared" si="3"/>
        <v>182.4</v>
      </c>
      <c r="Q44" s="20">
        <f t="shared" si="9"/>
        <v>2.6220000000000003</v>
      </c>
      <c r="R44" s="21">
        <f t="shared" si="8"/>
        <v>11.4</v>
      </c>
    </row>
    <row r="45" spans="1:18" ht="52.8" x14ac:dyDescent="0.3">
      <c r="A45" s="83" t="s">
        <v>113</v>
      </c>
      <c r="B45" s="15" t="s">
        <v>43</v>
      </c>
      <c r="C45" s="75" t="s">
        <v>1</v>
      </c>
      <c r="D45" s="24"/>
      <c r="E45" s="24"/>
      <c r="F45" s="24"/>
      <c r="G45" s="25"/>
      <c r="H45" s="29"/>
      <c r="I45" s="25"/>
      <c r="J45" s="24">
        <v>14</v>
      </c>
      <c r="K45" s="90">
        <f t="shared" si="0"/>
        <v>14</v>
      </c>
      <c r="L45" s="30">
        <v>4.67</v>
      </c>
      <c r="M45" s="31">
        <v>0.23</v>
      </c>
      <c r="N45" s="30">
        <v>5.75</v>
      </c>
      <c r="O45" s="30">
        <f t="shared" si="2"/>
        <v>80.5</v>
      </c>
      <c r="P45" s="40">
        <f t="shared" si="3"/>
        <v>65.38</v>
      </c>
      <c r="Q45" s="20">
        <f t="shared" si="9"/>
        <v>1.0741000000000001</v>
      </c>
      <c r="R45" s="21">
        <f t="shared" si="8"/>
        <v>4.6747967479674797</v>
      </c>
    </row>
    <row r="46" spans="1:18" ht="26.4" x14ac:dyDescent="0.3">
      <c r="A46" s="83" t="s">
        <v>114</v>
      </c>
      <c r="B46" s="15" t="s">
        <v>41</v>
      </c>
      <c r="C46" s="75" t="s">
        <v>1</v>
      </c>
      <c r="D46" s="24"/>
      <c r="E46" s="24"/>
      <c r="F46" s="24"/>
      <c r="G46" s="25"/>
      <c r="H46" s="29"/>
      <c r="I46" s="25"/>
      <c r="J46" s="24">
        <v>4</v>
      </c>
      <c r="K46" s="90">
        <f t="shared" si="0"/>
        <v>4</v>
      </c>
      <c r="L46" s="30">
        <v>24.3</v>
      </c>
      <c r="M46" s="31">
        <v>0.23</v>
      </c>
      <c r="N46" s="30">
        <f t="shared" si="10"/>
        <v>29.889000000000003</v>
      </c>
      <c r="O46" s="30">
        <f t="shared" si="2"/>
        <v>119.55600000000001</v>
      </c>
      <c r="P46" s="40">
        <f t="shared" si="3"/>
        <v>97.2</v>
      </c>
      <c r="Q46" s="20">
        <f t="shared" si="9"/>
        <v>5.5890000000000004</v>
      </c>
      <c r="R46" s="21">
        <f t="shared" si="8"/>
        <v>24.300000000000004</v>
      </c>
    </row>
    <row r="47" spans="1:18" ht="39.6" x14ac:dyDescent="0.3">
      <c r="A47" s="83" t="s">
        <v>115</v>
      </c>
      <c r="B47" s="15" t="s">
        <v>70</v>
      </c>
      <c r="C47" s="75" t="s">
        <v>42</v>
      </c>
      <c r="D47" s="76"/>
      <c r="E47" s="29"/>
      <c r="F47" s="29"/>
      <c r="G47" s="29"/>
      <c r="H47" s="29"/>
      <c r="I47" s="29"/>
      <c r="J47" s="76">
        <v>10</v>
      </c>
      <c r="K47" s="90">
        <f t="shared" si="0"/>
        <v>10</v>
      </c>
      <c r="L47" s="30">
        <v>79.2</v>
      </c>
      <c r="M47" s="31">
        <v>0.23</v>
      </c>
      <c r="N47" s="30">
        <v>97.417000000000002</v>
      </c>
      <c r="O47" s="30">
        <f t="shared" si="2"/>
        <v>974.17000000000007</v>
      </c>
      <c r="P47" s="40">
        <f t="shared" si="3"/>
        <v>792</v>
      </c>
    </row>
    <row r="48" spans="1:18" ht="26.4" x14ac:dyDescent="0.3">
      <c r="A48" s="83" t="s">
        <v>116</v>
      </c>
      <c r="B48" s="15" t="s">
        <v>71</v>
      </c>
      <c r="C48" s="75" t="s">
        <v>1</v>
      </c>
      <c r="D48" s="76"/>
      <c r="E48" s="29"/>
      <c r="F48" s="29"/>
      <c r="G48" s="29"/>
      <c r="H48" s="29"/>
      <c r="I48" s="29"/>
      <c r="J48" s="76">
        <v>2</v>
      </c>
      <c r="K48" s="90">
        <f t="shared" si="0"/>
        <v>2</v>
      </c>
      <c r="L48" s="30">
        <v>27</v>
      </c>
      <c r="M48" s="31">
        <v>0.23</v>
      </c>
      <c r="N48" s="30">
        <f t="shared" si="10"/>
        <v>33.21</v>
      </c>
      <c r="O48" s="30">
        <f t="shared" si="2"/>
        <v>66.42</v>
      </c>
      <c r="P48" s="40">
        <f t="shared" si="3"/>
        <v>54</v>
      </c>
    </row>
    <row r="49" spans="1:16" ht="40.799999999999997" thickBot="1" x14ac:dyDescent="0.35">
      <c r="A49" s="84" t="s">
        <v>117</v>
      </c>
      <c r="B49" s="44" t="s">
        <v>72</v>
      </c>
      <c r="C49" s="85" t="s">
        <v>4</v>
      </c>
      <c r="D49" s="86"/>
      <c r="E49" s="87"/>
      <c r="F49" s="87"/>
      <c r="G49" s="87"/>
      <c r="H49" s="88">
        <v>4</v>
      </c>
      <c r="I49" s="87"/>
      <c r="J49" s="86"/>
      <c r="K49" s="91">
        <f t="shared" si="0"/>
        <v>4</v>
      </c>
      <c r="L49" s="41">
        <v>145</v>
      </c>
      <c r="M49" s="42">
        <v>0.23</v>
      </c>
      <c r="N49" s="41">
        <f t="shared" ref="N49" si="11">L49*M49+L49</f>
        <v>178.35</v>
      </c>
      <c r="O49" s="41">
        <f t="shared" ref="O49" si="12">N49*K49</f>
        <v>713.4</v>
      </c>
      <c r="P49" s="43">
        <f t="shared" si="3"/>
        <v>580</v>
      </c>
    </row>
    <row r="50" spans="1:16" ht="15.6" thickBot="1" x14ac:dyDescent="0.35">
      <c r="N50" s="71" t="s">
        <v>51</v>
      </c>
      <c r="O50" s="48">
        <f>SUBTOTAL(9,O8:O49)</f>
        <v>80665.86589999999</v>
      </c>
      <c r="P50" s="49">
        <f>SUBTOTAL(9,P8:P49)</f>
        <v>65667.609999999986</v>
      </c>
    </row>
  </sheetData>
  <autoFilter ref="A7:O49" xr:uid="{00000000-0009-0000-0000-000000000000}"/>
  <mergeCells count="5">
    <mergeCell ref="L5:O6"/>
    <mergeCell ref="A3:B3"/>
    <mergeCell ref="A1:B1"/>
    <mergeCell ref="A5:B5"/>
    <mergeCell ref="A6:B6"/>
  </mergeCells>
  <phoneticPr fontId="20" type="noConversion"/>
  <pageMargins left="0.25" right="0.25" top="0.75" bottom="0.75" header="0.3" footer="0.3"/>
  <pageSetup paperSize="9" scale="83" fitToHeight="0" orientation="landscape" r:id="rId1"/>
  <ignoredErrors>
    <ignoredError sqref="K15:K26 K27:K40 K47:K49 K43:K46 K41:K42 K8:K14" emptyCellReference="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Środki czystości MERIDA</vt:lpstr>
      <vt:lpstr>'Środki czystości MERIDA'!Obszar_wydruku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Użytkownik systemu Windows</dc:creator>
  <cp:lastModifiedBy>Zielińska</cp:lastModifiedBy>
  <cp:lastPrinted>2024-12-10T10:40:48Z</cp:lastPrinted>
  <dcterms:created xsi:type="dcterms:W3CDTF">2018-10-03T13:15:51Z</dcterms:created>
  <dcterms:modified xsi:type="dcterms:W3CDTF">2024-12-10T10:41:52Z</dcterms:modified>
</cp:coreProperties>
</file>